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onardo\Desktop\CENTRO DE ATIVIDADES DE GURUPI\CD LICITAÇÃO - CA GPI interno\ORÇAMENTO\Material Licitação SESC Gurupi - TO\"/>
    </mc:Choice>
  </mc:AlternateContent>
  <bookViews>
    <workbookView xWindow="0" yWindow="0" windowWidth="20490" windowHeight="7620" tabRatio="718" activeTab="1"/>
  </bookViews>
  <sheets>
    <sheet name="Resumo" sheetId="2" r:id="rId1"/>
    <sheet name="Planilha Preços" sheetId="29" r:id="rId2"/>
    <sheet name="Cronograma" sheetId="4" r:id="rId3"/>
    <sheet name="Cálculo BDI" sheetId="33" r:id="rId4"/>
  </sheets>
  <definedNames>
    <definedName name="_xlnm._FilterDatabase" localSheetId="1" hidden="1">'Planilha Preços'!$D$1:$D$932</definedName>
    <definedName name="_xlnm.Print_Titles" localSheetId="1">'Planilha Preços'!$1:$5</definedName>
    <definedName name="_xlnm.Print_Titles" localSheetId="0">Resumo!$1:$5</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55" i="29" l="1"/>
  <c r="G157" i="29"/>
  <c r="G156" i="29"/>
  <c r="G909" i="29" l="1"/>
  <c r="G52" i="29" l="1"/>
  <c r="G53" i="29"/>
  <c r="G54" i="29"/>
  <c r="G55" i="29"/>
  <c r="G56" i="29"/>
  <c r="G57" i="29"/>
  <c r="G58" i="29"/>
  <c r="G59" i="29"/>
  <c r="G334" i="29" l="1"/>
  <c r="G321" i="29"/>
  <c r="G315" i="29"/>
  <c r="G729" i="29" l="1"/>
  <c r="G730" i="29"/>
  <c r="G728" i="29"/>
  <c r="G794" i="29" l="1"/>
  <c r="G637" i="29"/>
  <c r="G560" i="29"/>
  <c r="G475" i="29" l="1"/>
  <c r="G439" i="29"/>
  <c r="G438" i="29"/>
  <c r="G437" i="29"/>
  <c r="G367" i="29"/>
  <c r="G366" i="29"/>
  <c r="G365" i="29"/>
  <c r="G364" i="29"/>
  <c r="G363" i="29"/>
  <c r="G362" i="29"/>
  <c r="G361" i="29"/>
  <c r="G360" i="29"/>
  <c r="G358" i="29"/>
  <c r="G355" i="29"/>
  <c r="G900" i="29" l="1"/>
  <c r="G908" i="29" l="1"/>
  <c r="G912" i="29" l="1"/>
  <c r="G23" i="29" l="1"/>
  <c r="G24" i="29"/>
  <c r="G25" i="29"/>
  <c r="G26" i="29"/>
  <c r="G27" i="29"/>
  <c r="G28" i="29"/>
  <c r="G29" i="29"/>
  <c r="G30" i="29"/>
  <c r="G31" i="29"/>
  <c r="G32" i="29"/>
  <c r="G61" i="29" l="1"/>
  <c r="G62" i="29"/>
  <c r="G63" i="29"/>
  <c r="G64" i="29"/>
  <c r="G503" i="29" l="1"/>
  <c r="G473" i="29" l="1"/>
  <c r="G472" i="29"/>
  <c r="G463" i="29"/>
  <c r="G462" i="29"/>
  <c r="G461" i="29"/>
  <c r="G460" i="29"/>
  <c r="G459" i="29"/>
  <c r="G458" i="29"/>
  <c r="G457" i="29"/>
  <c r="G456" i="29"/>
  <c r="G455" i="29"/>
  <c r="G454" i="29"/>
  <c r="G453" i="29"/>
  <c r="G452" i="29"/>
  <c r="G451" i="29"/>
  <c r="G450" i="29"/>
  <c r="G449" i="29"/>
  <c r="G448" i="29"/>
  <c r="G464" i="29"/>
  <c r="G465" i="29"/>
  <c r="G466" i="29"/>
  <c r="G467" i="29"/>
  <c r="G474" i="29"/>
  <c r="G447" i="29"/>
  <c r="G446" i="29"/>
  <c r="G444" i="29"/>
  <c r="G443" i="29"/>
  <c r="G341" i="29" l="1"/>
  <c r="G323" i="29"/>
  <c r="G322" i="29"/>
  <c r="G311" i="29"/>
  <c r="G312" i="29"/>
  <c r="G314" i="29"/>
  <c r="G316" i="29"/>
  <c r="G317" i="29"/>
  <c r="G318" i="29"/>
  <c r="G319" i="29"/>
  <c r="G320" i="29"/>
  <c r="G324" i="29"/>
  <c r="G325" i="29"/>
  <c r="G326" i="29"/>
  <c r="G327" i="29"/>
  <c r="G328" i="29"/>
  <c r="G329" i="29"/>
  <c r="G330" i="29"/>
  <c r="G331" i="29"/>
  <c r="G332" i="29"/>
  <c r="G333" i="29"/>
  <c r="G335" i="29"/>
  <c r="G336" i="29"/>
  <c r="G337" i="29"/>
  <c r="G338" i="29"/>
  <c r="G339" i="29"/>
  <c r="G340" i="29"/>
  <c r="G301" i="29"/>
  <c r="G302" i="29"/>
  <c r="G303" i="29"/>
  <c r="G305" i="29"/>
  <c r="G306" i="29"/>
  <c r="G351" i="29" l="1"/>
  <c r="G350" i="29"/>
  <c r="G416" i="29"/>
  <c r="G415" i="29"/>
  <c r="G414" i="29"/>
  <c r="G391" i="29"/>
  <c r="G390" i="29"/>
  <c r="G387" i="29"/>
  <c r="G176" i="29"/>
  <c r="G386" i="29"/>
  <c r="G130" i="29" l="1"/>
  <c r="G106" i="29"/>
  <c r="G107" i="29"/>
  <c r="G108" i="29"/>
  <c r="G109" i="29"/>
  <c r="G110" i="29"/>
  <c r="G111" i="29"/>
  <c r="G112" i="29"/>
  <c r="G113" i="29"/>
  <c r="G114" i="29"/>
  <c r="G115" i="29"/>
  <c r="G116" i="29"/>
  <c r="G117" i="29"/>
  <c r="G118" i="29"/>
  <c r="G119" i="29"/>
  <c r="G120" i="29"/>
  <c r="G121" i="29"/>
  <c r="G122" i="29"/>
  <c r="G123" i="29"/>
  <c r="G124" i="29"/>
  <c r="G125" i="29"/>
  <c r="G126" i="29"/>
  <c r="G127" i="29"/>
  <c r="G128" i="29"/>
  <c r="G129" i="29"/>
  <c r="G93" i="29"/>
  <c r="G94" i="29"/>
  <c r="G95" i="29"/>
  <c r="G916" i="29" l="1"/>
  <c r="G298" i="29" l="1"/>
  <c r="G299" i="29"/>
  <c r="G300" i="29"/>
  <c r="G435" i="29"/>
  <c r="G489" i="29"/>
  <c r="G492" i="29"/>
  <c r="G487" i="29"/>
  <c r="G907" i="29" l="1"/>
  <c r="G906" i="29"/>
  <c r="G905" i="29"/>
  <c r="G904" i="29"/>
  <c r="G903" i="29"/>
  <c r="G899" i="29"/>
  <c r="G898" i="29"/>
  <c r="G886" i="29" l="1"/>
  <c r="G868" i="29"/>
  <c r="G867" i="29"/>
  <c r="G866" i="29"/>
  <c r="G865" i="29"/>
  <c r="G864" i="29"/>
  <c r="G849" i="29"/>
  <c r="G842" i="29"/>
  <c r="G841" i="29"/>
  <c r="G787" i="29"/>
  <c r="G786" i="29"/>
  <c r="G785" i="29"/>
  <c r="G784" i="29"/>
  <c r="G783" i="29"/>
  <c r="G734" i="29"/>
  <c r="G731" i="29"/>
  <c r="G727" i="29"/>
  <c r="G710" i="29"/>
  <c r="G708" i="29"/>
  <c r="G707" i="29"/>
  <c r="G687" i="29"/>
  <c r="G675" i="29"/>
  <c r="G674" i="29"/>
  <c r="G673" i="29"/>
  <c r="G672" i="29"/>
  <c r="G671" i="29"/>
  <c r="G669" i="29"/>
  <c r="G668" i="29"/>
  <c r="G834" i="29"/>
  <c r="G833" i="29"/>
  <c r="G831" i="29"/>
  <c r="G830" i="29"/>
  <c r="G805" i="29"/>
  <c r="G804" i="29"/>
  <c r="G803" i="29"/>
  <c r="G795" i="29"/>
  <c r="G793" i="29"/>
  <c r="G792" i="29"/>
  <c r="G645" i="29"/>
  <c r="G638" i="29"/>
  <c r="G623" i="29"/>
  <c r="G622" i="29"/>
  <c r="G621" i="29"/>
  <c r="G620" i="29"/>
  <c r="G619" i="29"/>
  <c r="G612" i="29"/>
  <c r="G611" i="29"/>
  <c r="G610" i="29"/>
  <c r="G605" i="29"/>
  <c r="G570" i="29"/>
  <c r="G567" i="29"/>
  <c r="G566" i="29"/>
  <c r="G564" i="29"/>
  <c r="G552" i="29"/>
  <c r="G551" i="29"/>
  <c r="G550" i="29"/>
  <c r="G549" i="29"/>
  <c r="G548" i="29"/>
  <c r="G538" i="29"/>
  <c r="G534" i="29"/>
  <c r="G531" i="29"/>
  <c r="G530" i="29"/>
  <c r="G529" i="29"/>
  <c r="G528" i="29"/>
  <c r="G527" i="29"/>
  <c r="G526" i="29"/>
  <c r="G525" i="29"/>
  <c r="G524" i="29"/>
  <c r="G310" i="29" l="1"/>
  <c r="G173" i="29" l="1"/>
  <c r="G45" i="29"/>
  <c r="G67" i="29"/>
  <c r="G66" i="29"/>
  <c r="G65" i="29"/>
  <c r="G60" i="29"/>
  <c r="G51" i="29"/>
  <c r="G50" i="29"/>
  <c r="G49" i="29"/>
  <c r="G48" i="29"/>
  <c r="G47" i="29"/>
  <c r="G46" i="29"/>
  <c r="G39" i="29"/>
  <c r="G18" i="29"/>
  <c r="G15" i="29"/>
  <c r="G14" i="29"/>
  <c r="G13" i="29"/>
  <c r="G12" i="29"/>
  <c r="G11" i="29"/>
  <c r="G10" i="29"/>
  <c r="G100" i="29" l="1"/>
  <c r="G99" i="29"/>
  <c r="G98" i="29"/>
  <c r="G97" i="29"/>
  <c r="G91" i="29"/>
  <c r="G88" i="29"/>
  <c r="G87" i="29"/>
  <c r="G86" i="29"/>
  <c r="G82" i="29"/>
  <c r="G81" i="29"/>
  <c r="G78" i="29"/>
  <c r="G77" i="29"/>
  <c r="G76" i="29"/>
  <c r="G75" i="29"/>
  <c r="G74" i="29"/>
  <c r="G73" i="29"/>
  <c r="G72" i="29"/>
  <c r="G502" i="29" l="1"/>
  <c r="G501" i="29"/>
  <c r="G499" i="29"/>
  <c r="G483" i="29"/>
  <c r="G480" i="29"/>
  <c r="G479" i="29"/>
  <c r="G353" i="29" l="1"/>
  <c r="G413" i="29" l="1"/>
  <c r="G412" i="29"/>
  <c r="G411" i="29"/>
  <c r="G410" i="29"/>
  <c r="G409" i="29"/>
  <c r="G408" i="29"/>
  <c r="G405" i="29"/>
  <c r="G403" i="29"/>
  <c r="G382" i="29"/>
  <c r="G381" i="29"/>
  <c r="G380" i="29"/>
  <c r="G377" i="29"/>
  <c r="G372" i="29"/>
  <c r="G345" i="29"/>
  <c r="G289" i="29" l="1"/>
  <c r="G270" i="29" l="1"/>
  <c r="G269" i="29"/>
  <c r="G268" i="29"/>
  <c r="G267" i="29"/>
  <c r="G266" i="29"/>
  <c r="G265" i="29"/>
  <c r="G264" i="29"/>
  <c r="G263" i="29"/>
  <c r="G262" i="29"/>
  <c r="G261" i="29"/>
  <c r="G260" i="29"/>
  <c r="G259" i="29"/>
  <c r="G258" i="29"/>
  <c r="G184" i="29" l="1"/>
  <c r="G183" i="29"/>
  <c r="G177" i="29"/>
  <c r="G175" i="29"/>
  <c r="G174" i="29"/>
  <c r="G172" i="29"/>
  <c r="G168" i="29"/>
  <c r="G162" i="29"/>
  <c r="G154" i="29"/>
  <c r="G153" i="29"/>
  <c r="G152" i="29"/>
  <c r="G151" i="29"/>
  <c r="G150" i="29"/>
  <c r="G137" i="29"/>
  <c r="B10" i="2" l="1"/>
  <c r="B14" i="4" s="1"/>
  <c r="B37" i="4" s="1"/>
  <c r="B9" i="2" l="1"/>
  <c r="B12" i="4" s="1"/>
  <c r="B35" i="4" s="1"/>
  <c r="B8" i="2"/>
  <c r="B7" i="2"/>
  <c r="B11" i="2" l="1"/>
  <c r="B16" i="4" s="1"/>
  <c r="B39" i="4" s="1"/>
  <c r="B6" i="2" l="1"/>
  <c r="C43" i="33" l="1"/>
  <c r="C11" i="33"/>
  <c r="A58" i="33" l="1"/>
  <c r="A57" i="33"/>
  <c r="A56" i="33"/>
  <c r="A55" i="33"/>
  <c r="A54" i="33"/>
  <c r="E43" i="33"/>
  <c r="A59" i="33" s="1"/>
  <c r="D43" i="33"/>
  <c r="B43" i="33"/>
  <c r="A29" i="33"/>
  <c r="A28" i="33"/>
  <c r="A27" i="33"/>
  <c r="A26" i="33"/>
  <c r="A25" i="33"/>
  <c r="E11" i="33"/>
  <c r="A30" i="33" s="1"/>
  <c r="D11" i="33"/>
  <c r="B11" i="33"/>
  <c r="B10" i="4"/>
  <c r="B33" i="4" s="1"/>
  <c r="B8" i="4"/>
  <c r="B31" i="4" s="1"/>
  <c r="B6" i="4"/>
  <c r="B29" i="4" s="1"/>
  <c r="E61" i="33" l="1"/>
  <c r="E32" i="33"/>
  <c r="H896" i="29" l="1"/>
  <c r="H919" i="29" l="1"/>
  <c r="H921" i="29" s="1"/>
  <c r="H923" i="29" s="1"/>
  <c r="D11" i="2"/>
  <c r="C16" i="4" s="1"/>
  <c r="C39" i="4" l="1"/>
  <c r="M39" i="4" s="1"/>
  <c r="E16" i="4"/>
  <c r="G16" i="4"/>
  <c r="M16" i="4"/>
  <c r="I16" i="4"/>
  <c r="K16" i="4"/>
  <c r="G39" i="4" l="1"/>
  <c r="E39" i="4"/>
  <c r="K39" i="4"/>
  <c r="I39" i="4"/>
  <c r="G494" i="29"/>
  <c r="G102" i="29" l="1"/>
  <c r="G146" i="29" l="1"/>
  <c r="G144" i="29" l="1"/>
  <c r="G490" i="29" l="1"/>
  <c r="G103" i="29"/>
  <c r="G491" i="29"/>
  <c r="G104" i="29"/>
  <c r="G101" i="29"/>
  <c r="G9" i="29" l="1"/>
  <c r="G500" i="29" l="1"/>
  <c r="G96" i="29" l="1"/>
  <c r="G92" i="29" l="1"/>
  <c r="G105" i="29"/>
  <c r="G38" i="29" l="1"/>
  <c r="G313" i="29" l="1"/>
  <c r="G632" i="29" l="1"/>
  <c r="G633" i="29"/>
  <c r="G356" i="29" l="1"/>
  <c r="G359" i="29"/>
  <c r="G357" i="29"/>
  <c r="G739" i="29" l="1"/>
  <c r="G42" i="29" l="1"/>
  <c r="G656" i="29" l="1"/>
  <c r="G376" i="29" l="1"/>
  <c r="G89" i="29"/>
  <c r="G352" i="29" l="1"/>
  <c r="G147" i="29"/>
  <c r="G398" i="29" l="1"/>
  <c r="G210" i="29"/>
  <c r="G219" i="29"/>
  <c r="G505" i="29"/>
  <c r="G470" i="29"/>
  <c r="G469" i="29"/>
  <c r="G397" i="29" l="1"/>
  <c r="G209" i="29"/>
  <c r="G495" i="29"/>
  <c r="G468" i="29"/>
  <c r="G504" i="29"/>
  <c r="G884" i="29"/>
  <c r="G885" i="29" l="1"/>
  <c r="G832" i="29" l="1"/>
  <c r="G788" i="29" l="1"/>
  <c r="G664" i="29"/>
  <c r="G880" i="29" l="1"/>
  <c r="G596" i="29" l="1"/>
  <c r="G595" i="29"/>
  <c r="G828" i="29"/>
  <c r="G603" i="29"/>
  <c r="G604" i="29"/>
  <c r="G600" i="29"/>
  <c r="G594" i="29" l="1"/>
  <c r="G544" i="29" l="1"/>
  <c r="G616" i="29"/>
  <c r="G615" i="29"/>
  <c r="G618" i="29"/>
  <c r="G617" i="29"/>
  <c r="G597" i="29"/>
  <c r="G584" i="29"/>
  <c r="G546" i="29"/>
  <c r="G545" i="29"/>
  <c r="G542" i="29" l="1"/>
  <c r="G543" i="29"/>
  <c r="G541" i="29" l="1"/>
  <c r="G547" i="29" l="1"/>
  <c r="G651" i="29" l="1"/>
  <c r="G650" i="29"/>
  <c r="G641" i="29" l="1"/>
  <c r="G703" i="29" l="1"/>
  <c r="G883" i="29"/>
  <c r="G882" i="29" l="1"/>
  <c r="G881" i="29"/>
  <c r="G879" i="29"/>
  <c r="G875" i="29"/>
  <c r="G878" i="29"/>
  <c r="G874" i="29"/>
  <c r="G876" i="29"/>
  <c r="G877" i="29"/>
  <c r="G873" i="29" l="1"/>
  <c r="G872" i="29"/>
  <c r="G860" i="29" l="1"/>
  <c r="G854" i="29" l="1"/>
  <c r="G853" i="29"/>
  <c r="G862" i="29"/>
  <c r="G863" i="29"/>
  <c r="G861" i="29"/>
  <c r="G859" i="29"/>
  <c r="G857" i="29"/>
  <c r="G858" i="29"/>
  <c r="G856" i="29"/>
  <c r="G855" i="29"/>
  <c r="G778" i="29" l="1"/>
  <c r="G779" i="29"/>
  <c r="G780" i="29" l="1"/>
  <c r="G782" i="29" l="1"/>
  <c r="G781" i="29"/>
  <c r="G609" i="29"/>
  <c r="G608" i="29"/>
  <c r="G613" i="29" l="1"/>
  <c r="G607" i="29"/>
  <c r="G606" i="29"/>
  <c r="G614" i="29"/>
  <c r="G657" i="29" l="1"/>
  <c r="G847" i="29" l="1"/>
  <c r="G848" i="29"/>
  <c r="G843" i="29"/>
  <c r="G695" i="29" l="1"/>
  <c r="G690" i="29"/>
  <c r="G689" i="29"/>
  <c r="G698" i="29"/>
  <c r="G697" i="29"/>
  <c r="G809" i="29"/>
  <c r="G846" i="29"/>
  <c r="G845" i="29"/>
  <c r="G844" i="29"/>
  <c r="G838" i="29"/>
  <c r="G829" i="29"/>
  <c r="G810" i="29"/>
  <c r="G802" i="29"/>
  <c r="G801" i="29"/>
  <c r="G798" i="29"/>
  <c r="G797" i="29"/>
  <c r="G740" i="29"/>
  <c r="G796" i="29"/>
  <c r="G738" i="29"/>
  <c r="G737" i="29"/>
  <c r="G655" i="29"/>
  <c r="G709" i="29"/>
  <c r="G653" i="29"/>
  <c r="G654" i="29"/>
  <c r="G652" i="29"/>
  <c r="G685" i="29"/>
  <c r="G678" i="29"/>
  <c r="G682" i="29"/>
  <c r="G677" i="29"/>
  <c r="G676" i="29"/>
  <c r="G684" i="29"/>
  <c r="G681" i="29"/>
  <c r="G683" i="29"/>
  <c r="G679" i="29"/>
  <c r="G680" i="29"/>
  <c r="G630" i="29" l="1"/>
  <c r="G631" i="29"/>
  <c r="G799" i="29"/>
  <c r="G800" i="29"/>
  <c r="G649" i="29"/>
  <c r="G647" i="29"/>
  <c r="G644" i="29"/>
  <c r="G640" i="29"/>
  <c r="G816" i="29"/>
  <c r="G777" i="29"/>
  <c r="G660" i="29"/>
  <c r="G702" i="29" l="1"/>
  <c r="G696" i="29"/>
  <c r="G635" i="29"/>
  <c r="G694" i="29"/>
  <c r="G699" i="29"/>
  <c r="G700" i="29"/>
  <c r="G629" i="29"/>
  <c r="G732" i="29"/>
  <c r="G706" i="29"/>
  <c r="G704" i="29"/>
  <c r="G827" i="29"/>
  <c r="G819" i="29"/>
  <c r="G818" i="29"/>
  <c r="G822" i="29"/>
  <c r="G823" i="29"/>
  <c r="G820" i="29"/>
  <c r="G824" i="29"/>
  <c r="G825" i="29"/>
  <c r="G817" i="29"/>
  <c r="G821" i="29"/>
  <c r="G826" i="29"/>
  <c r="G815" i="29"/>
  <c r="G814" i="29"/>
  <c r="G813" i="29"/>
  <c r="G812" i="29"/>
  <c r="G811" i="29"/>
  <c r="G736" i="29"/>
  <c r="G735" i="29"/>
  <c r="G733" i="29"/>
  <c r="G705" i="29"/>
  <c r="G670" i="29"/>
  <c r="G688" i="29"/>
  <c r="G663" i="29"/>
  <c r="G661" i="29"/>
  <c r="G662" i="29"/>
  <c r="G659" i="29"/>
  <c r="G658" i="29"/>
  <c r="G646" i="29"/>
  <c r="G648" i="29"/>
  <c r="G642" i="29"/>
  <c r="G643" i="29"/>
  <c r="G686" i="29"/>
  <c r="G639" i="29"/>
  <c r="G627" i="29"/>
  <c r="G692" i="29" l="1"/>
  <c r="G840" i="29"/>
  <c r="G701" i="29"/>
  <c r="G636" i="29"/>
  <c r="G839" i="29"/>
  <c r="G628" i="29"/>
  <c r="G691" i="29"/>
  <c r="G585" i="29" l="1"/>
  <c r="G726" i="29" l="1"/>
  <c r="G713" i="29"/>
  <c r="G719" i="29"/>
  <c r="G714" i="29"/>
  <c r="G725" i="29"/>
  <c r="G711" i="29"/>
  <c r="G717" i="29"/>
  <c r="G723" i="29"/>
  <c r="G716" i="29"/>
  <c r="G720" i="29"/>
  <c r="G715" i="29"/>
  <c r="G591" i="29"/>
  <c r="G712" i="29"/>
  <c r="G718" i="29"/>
  <c r="G724" i="29"/>
  <c r="G722" i="29"/>
  <c r="G721" i="29"/>
  <c r="G592" i="29"/>
  <c r="G589" i="29"/>
  <c r="G593" i="29"/>
  <c r="G590" i="29"/>
  <c r="G741" i="29"/>
  <c r="G743" i="29"/>
  <c r="G744" i="29"/>
  <c r="G746" i="29"/>
  <c r="G748" i="29"/>
  <c r="G750" i="29"/>
  <c r="G752" i="29"/>
  <c r="G754" i="29"/>
  <c r="G756" i="29"/>
  <c r="G758" i="29"/>
  <c r="G761" i="29"/>
  <c r="G762" i="29"/>
  <c r="G764" i="29"/>
  <c r="G766" i="29"/>
  <c r="G768" i="29"/>
  <c r="G770" i="29"/>
  <c r="G772" i="29"/>
  <c r="G774" i="29"/>
  <c r="G775" i="29"/>
  <c r="G742" i="29"/>
  <c r="G745" i="29"/>
  <c r="G747" i="29"/>
  <c r="G749" i="29"/>
  <c r="G751" i="29"/>
  <c r="G753" i="29"/>
  <c r="G755" i="29"/>
  <c r="G757" i="29"/>
  <c r="G759" i="29"/>
  <c r="G760" i="29"/>
  <c r="G763" i="29"/>
  <c r="G765" i="29"/>
  <c r="G767" i="29"/>
  <c r="G769" i="29"/>
  <c r="G771" i="29"/>
  <c r="G773" i="29"/>
  <c r="G776" i="29"/>
  <c r="G599" i="29"/>
  <c r="G602" i="29"/>
  <c r="G601" i="29"/>
  <c r="G598" i="29"/>
  <c r="G578" i="29"/>
  <c r="G579" i="29"/>
  <c r="G576" i="29"/>
  <c r="G574" i="29"/>
  <c r="G575" i="29"/>
  <c r="G577" i="29"/>
  <c r="G583" i="29" l="1"/>
  <c r="G582" i="29"/>
  <c r="G580" i="29"/>
  <c r="G581" i="29"/>
  <c r="G518" i="29" l="1"/>
  <c r="G523" i="29"/>
  <c r="G519" i="29"/>
  <c r="G516" i="29"/>
  <c r="G517" i="29"/>
  <c r="G522" i="29"/>
  <c r="G572" i="29"/>
  <c r="G573" i="29"/>
  <c r="G571" i="29"/>
  <c r="G562" i="29"/>
  <c r="G568" i="29"/>
  <c r="G565" i="29"/>
  <c r="G569" i="29"/>
  <c r="G561" i="29"/>
  <c r="G563" i="29"/>
  <c r="G539" i="29"/>
  <c r="G536" i="29"/>
  <c r="G537" i="29"/>
  <c r="G540" i="29"/>
  <c r="G535" i="29"/>
  <c r="G520" i="29"/>
  <c r="G521" i="29"/>
  <c r="G533" i="29" l="1"/>
  <c r="G532" i="29"/>
  <c r="G558" i="29" l="1"/>
  <c r="G512" i="29"/>
  <c r="G510" i="29"/>
  <c r="G511" i="29"/>
  <c r="G514" i="29" l="1"/>
  <c r="G557" i="29"/>
  <c r="G515" i="29"/>
  <c r="G559" i="29"/>
  <c r="G513" i="29"/>
  <c r="G556" i="29"/>
  <c r="G482" i="29" l="1"/>
  <c r="G481" i="29"/>
  <c r="G493" i="29" l="1"/>
  <c r="G404" i="29" l="1"/>
  <c r="G385" i="29" l="1"/>
  <c r="G384" i="29"/>
  <c r="G374" i="29"/>
  <c r="G373" i="29"/>
  <c r="G402" i="29" l="1"/>
  <c r="G275" i="29" l="1"/>
  <c r="G421" i="29"/>
  <c r="G226" i="29" l="1"/>
  <c r="G234" i="29" l="1"/>
  <c r="G232" i="29"/>
  <c r="G235" i="29"/>
  <c r="G231" i="29"/>
  <c r="G230" i="29"/>
  <c r="G229" i="29"/>
  <c r="G233" i="29" l="1"/>
  <c r="G471" i="29"/>
  <c r="G228" i="29"/>
  <c r="G227" i="29"/>
  <c r="G247" i="29" l="1"/>
  <c r="G246" i="29"/>
  <c r="G245" i="29"/>
  <c r="G244" i="29"/>
  <c r="G243" i="29"/>
  <c r="G242" i="29"/>
  <c r="G241" i="29"/>
  <c r="G240" i="29"/>
  <c r="G239" i="29"/>
  <c r="G238" i="29"/>
  <c r="G222" i="29" l="1"/>
  <c r="G223" i="29"/>
  <c r="G216" i="29"/>
  <c r="G217" i="29"/>
  <c r="G218" i="29"/>
  <c r="G212" i="29"/>
  <c r="G221" i="29"/>
  <c r="G213" i="29"/>
  <c r="G211" i="29"/>
  <c r="G215" i="29"/>
  <c r="G220" i="29"/>
  <c r="G214" i="29"/>
  <c r="G200" i="29" l="1"/>
  <c r="G205" i="29"/>
  <c r="G198" i="29"/>
  <c r="G202" i="29"/>
  <c r="G204" i="29"/>
  <c r="G197" i="29"/>
  <c r="G201" i="29"/>
  <c r="G208" i="29"/>
  <c r="G206" i="29"/>
  <c r="G203" i="29"/>
  <c r="G194" i="29"/>
  <c r="G193" i="29"/>
  <c r="G199" i="29" l="1"/>
  <c r="G399" i="29"/>
  <c r="G207" i="29"/>
  <c r="G396" i="29"/>
  <c r="G251" i="29" l="1"/>
  <c r="G252" i="29"/>
  <c r="G253" i="29"/>
  <c r="G426" i="29" l="1"/>
  <c r="G285" i="29"/>
  <c r="G427" i="29"/>
  <c r="G286" i="29"/>
  <c r="G169" i="29"/>
  <c r="G192" i="29"/>
  <c r="G191" i="29"/>
  <c r="G190" i="29"/>
  <c r="G189" i="29"/>
  <c r="G180" i="29"/>
  <c r="G178" i="29"/>
  <c r="G383" i="29" l="1"/>
  <c r="G179" i="29"/>
  <c r="G163" i="29"/>
  <c r="G149" i="29" l="1"/>
  <c r="G148" i="29" l="1"/>
  <c r="G139" i="29" l="1"/>
  <c r="G145" i="29"/>
  <c r="G140" i="29"/>
  <c r="G90" i="29" l="1"/>
  <c r="G288" i="29" l="1"/>
  <c r="G277" i="29"/>
  <c r="G279" i="29"/>
  <c r="G167" i="29"/>
  <c r="G166" i="29"/>
  <c r="G165" i="29"/>
  <c r="G133" i="29"/>
  <c r="G33" i="29"/>
  <c r="G138" i="29" l="1"/>
  <c r="G346" i="29"/>
  <c r="G164" i="29"/>
  <c r="G375" i="29"/>
  <c r="G22" i="29"/>
  <c r="G19" i="29"/>
  <c r="G280" i="29" l="1"/>
  <c r="G422" i="29" l="1"/>
  <c r="G276" i="29"/>
  <c r="G287" i="29" l="1"/>
  <c r="G278" i="29" l="1"/>
  <c r="G423" i="29"/>
  <c r="G293" i="29" l="1"/>
  <c r="G430" i="29"/>
  <c r="G284" i="29"/>
  <c r="G283" i="29"/>
  <c r="G254" i="29"/>
  <c r="G424" i="29" l="1"/>
  <c r="G281" i="29"/>
  <c r="G425" i="29"/>
  <c r="G282" i="29"/>
  <c r="G132" i="29" l="1"/>
  <c r="G131" i="29"/>
  <c r="G80" i="29" l="1"/>
  <c r="G488" i="29"/>
  <c r="G41" i="29" l="1"/>
  <c r="G79" i="29" l="1"/>
  <c r="H70" i="29" s="1"/>
  <c r="D7" i="2" s="1"/>
  <c r="G445" i="29"/>
  <c r="H433" i="29" s="1"/>
  <c r="D9" i="2" s="1"/>
  <c r="G304" i="29"/>
  <c r="H296" i="29" s="1"/>
  <c r="D8" i="2" s="1"/>
  <c r="G34" i="29"/>
  <c r="G35" i="29"/>
  <c r="G40" i="29"/>
  <c r="C10" i="4" l="1"/>
  <c r="C12" i="4"/>
  <c r="C8" i="4"/>
  <c r="M8" i="4" l="1"/>
  <c r="K8" i="4"/>
  <c r="C31" i="4"/>
  <c r="G8" i="4"/>
  <c r="I8" i="4"/>
  <c r="E8" i="4"/>
  <c r="C35" i="4"/>
  <c r="C33" i="4"/>
  <c r="G16" i="29"/>
  <c r="G17" i="29"/>
  <c r="I33" i="4" l="1"/>
  <c r="E33" i="4"/>
  <c r="G33" i="4"/>
  <c r="I35" i="4"/>
  <c r="G35" i="4"/>
  <c r="M31" i="4"/>
  <c r="K31" i="4"/>
  <c r="H7" i="29"/>
  <c r="D6" i="2" s="1"/>
  <c r="C6" i="4" s="1"/>
  <c r="G693" i="29"/>
  <c r="G634" i="29"/>
  <c r="K35" i="4"/>
  <c r="M35" i="4"/>
  <c r="M33" i="4"/>
  <c r="K33" i="4"/>
  <c r="I31" i="4"/>
  <c r="E31" i="4"/>
  <c r="G31" i="4"/>
  <c r="H508" i="29" l="1"/>
  <c r="H889" i="29" s="1"/>
  <c r="C29" i="4"/>
  <c r="M6" i="4"/>
  <c r="I6" i="4"/>
  <c r="K6" i="4"/>
  <c r="E6" i="4"/>
  <c r="G6" i="4"/>
  <c r="D10" i="2" l="1"/>
  <c r="C14" i="4" s="1"/>
  <c r="H891" i="29"/>
  <c r="H893" i="29" s="1"/>
  <c r="H925" i="29" s="1"/>
  <c r="I29" i="4"/>
  <c r="G29" i="4"/>
  <c r="K29" i="4"/>
  <c r="E29" i="4"/>
  <c r="M29" i="4"/>
  <c r="D14" i="2" l="1"/>
  <c r="C7" i="2" s="1"/>
  <c r="M14" i="4"/>
  <c r="M18" i="4" s="1"/>
  <c r="I14" i="4"/>
  <c r="I18" i="4" s="1"/>
  <c r="E14" i="4"/>
  <c r="E18" i="4" s="1"/>
  <c r="G14" i="4"/>
  <c r="G18" i="4" s="1"/>
  <c r="K14" i="4"/>
  <c r="K18" i="4" s="1"/>
  <c r="C37" i="4"/>
  <c r="C18" i="4"/>
  <c r="C10" i="2"/>
  <c r="C11" i="2" l="1"/>
  <c r="C6" i="2"/>
  <c r="C9" i="2"/>
  <c r="C8" i="2"/>
  <c r="H18" i="4"/>
  <c r="D37" i="4"/>
  <c r="I37" i="4"/>
  <c r="I41" i="4" s="1"/>
  <c r="M37" i="4"/>
  <c r="M41" i="4" s="1"/>
  <c r="K37" i="4"/>
  <c r="K41" i="4" s="1"/>
  <c r="G37" i="4"/>
  <c r="G41" i="4" s="1"/>
  <c r="E37" i="4"/>
  <c r="E41" i="4" s="1"/>
  <c r="C41" i="4"/>
  <c r="L18" i="4"/>
  <c r="F18" i="4"/>
  <c r="F19" i="4" s="1"/>
  <c r="E19" i="4"/>
  <c r="G19" i="4" s="1"/>
  <c r="I19" i="4" s="1"/>
  <c r="K19" i="4" s="1"/>
  <c r="M19" i="4" s="1"/>
  <c r="D14" i="4"/>
  <c r="D16" i="4"/>
  <c r="D39" i="4"/>
  <c r="D8" i="4"/>
  <c r="D10" i="4"/>
  <c r="D12" i="4"/>
  <c r="D33" i="4"/>
  <c r="D35" i="4"/>
  <c r="D31" i="4"/>
  <c r="D6" i="4"/>
  <c r="D29" i="4"/>
  <c r="J18" i="4"/>
  <c r="N18" i="4"/>
  <c r="C14" i="2" l="1"/>
  <c r="D41" i="4"/>
  <c r="H19" i="4"/>
  <c r="J19" i="4" s="1"/>
  <c r="L19" i="4" s="1"/>
  <c r="N19" i="4" s="1"/>
  <c r="F41" i="4"/>
  <c r="D18" i="4"/>
  <c r="N41" i="4"/>
  <c r="H41" i="4"/>
  <c r="L41" i="4"/>
  <c r="J41" i="4"/>
  <c r="E42" i="4"/>
  <c r="G42" i="4" s="1"/>
  <c r="I42" i="4" s="1"/>
  <c r="K42" i="4" s="1"/>
  <c r="M42" i="4" s="1"/>
  <c r="F42" i="4" l="1"/>
  <c r="H42" i="4" s="1"/>
  <c r="J42" i="4" s="1"/>
  <c r="L42" i="4" s="1"/>
  <c r="N42" i="4" s="1"/>
</calcChain>
</file>

<file path=xl/sharedStrings.xml><?xml version="1.0" encoding="utf-8"?>
<sst xmlns="http://schemas.openxmlformats.org/spreadsheetml/2006/main" count="3261" uniqueCount="2150">
  <si>
    <t>PREÇO TOTAL</t>
  </si>
  <si>
    <t>% DO TOTAL</t>
  </si>
  <si>
    <t>90 dias</t>
  </si>
  <si>
    <t>120 dias</t>
  </si>
  <si>
    <t>150 dias</t>
  </si>
  <si>
    <t>60 dias</t>
  </si>
  <si>
    <t>30 dias</t>
  </si>
  <si>
    <t>Despesas e encargos mensais</t>
  </si>
  <si>
    <t>1.3.1</t>
  </si>
  <si>
    <t>Retirada periódica de entulho durante todo o período de execução da obra</t>
  </si>
  <si>
    <t>Aluguel de andaimes tubulares metálicos para serviços de revestimentos, instalações e outros, inclusive passarela de trabalho em tábuas de madeira, montagem e desmontagem do conjunto</t>
  </si>
  <si>
    <t>2.1</t>
  </si>
  <si>
    <t>m</t>
  </si>
  <si>
    <t>BASE</t>
  </si>
  <si>
    <t>Limpeza geral de todos os elementos que compõem a obra, em todos os compartimentos envolvidos pela mesma, procedendo-se ainda a verificação de funcionamento dos equipamentos instalados</t>
  </si>
  <si>
    <t>DISCRIMINAÇÃO</t>
  </si>
  <si>
    <t>VALOR</t>
  </si>
  <si>
    <t>valor</t>
  </si>
  <si>
    <t>%</t>
  </si>
  <si>
    <t>ITEM</t>
  </si>
  <si>
    <t>ESPECIFICAÇÃO</t>
  </si>
  <si>
    <t>UNID</t>
  </si>
  <si>
    <t>QUANT</t>
  </si>
  <si>
    <t>TOTAL</t>
  </si>
  <si>
    <t>1.1</t>
  </si>
  <si>
    <t>mês</t>
  </si>
  <si>
    <t>1.2</t>
  </si>
  <si>
    <t>1.3</t>
  </si>
  <si>
    <t>un</t>
  </si>
  <si>
    <t>kg</t>
  </si>
  <si>
    <t>Instalações provisórias</t>
  </si>
  <si>
    <t>1.1.1</t>
  </si>
  <si>
    <t>1.1.2</t>
  </si>
  <si>
    <t>TOTAL GERAL  COM BDI</t>
  </si>
  <si>
    <t>TOTAL ACUMULADO COM BDI</t>
  </si>
  <si>
    <t>1.1.6</t>
  </si>
  <si>
    <t>1.1.7</t>
  </si>
  <si>
    <t>2.1.1</t>
  </si>
  <si>
    <t>SERVIÇOS PRELIMINARES E PERIÓDICOS</t>
  </si>
  <si>
    <t>1.3.2</t>
  </si>
  <si>
    <t>1.3.3</t>
  </si>
  <si>
    <t>EQUIPAMENTOS RELEVANTES</t>
  </si>
  <si>
    <t>SUBTOTAL DE EQUIPAMENTOS RELEVANTES</t>
  </si>
  <si>
    <t>1.3.4</t>
  </si>
  <si>
    <t>Execução de providências para obtenção do PCMAT (obra com mais de 20 operários), ou PPRA (obra com menos de 20 operários)</t>
  </si>
  <si>
    <t>OBS.: Obedecendo novo Manual de Metodologias e Conceitos do SINAPI, Anexo IV - Encargos Sociais Complementares - (julho/14) nas composições de custos dos preços unitários apresentados, os itens referentes à mão de obra devem ser acrescidos de Alimentação, Transporte, EPI, Ferramentas, Exames Médicos e Seguros de Acidentes Pessoais. Sendo assim, estes custos não aparecem mais discriminados em planilha orçamentária e o Licitante deve incluí-los conforme composição SINAPI dos mesmos</t>
  </si>
  <si>
    <t>Cálculo do BDI - Com desoneração sobre a folha de pagamento
Fórmula e parâmetros estabelecidos pelo Acórdão 2622/2013-TCU-Plenário</t>
  </si>
  <si>
    <t>DEMONSTRATIVO BDI - SERVIÇOS</t>
  </si>
  <si>
    <t>Item</t>
  </si>
  <si>
    <t>1º Quartil</t>
  </si>
  <si>
    <t>3º Quartil</t>
  </si>
  <si>
    <t>Adotado</t>
  </si>
  <si>
    <t>Administração Central</t>
  </si>
  <si>
    <t>Seguro + Garantia</t>
  </si>
  <si>
    <t>Riscos</t>
  </si>
  <si>
    <t>Despesas Financeiras</t>
  </si>
  <si>
    <t>Lucro</t>
  </si>
  <si>
    <t>Impostos (soma)</t>
  </si>
  <si>
    <t>PIS</t>
  </si>
  <si>
    <t>COFINS</t>
  </si>
  <si>
    <t>C.P.R.B.</t>
  </si>
  <si>
    <t>FÓRMULA</t>
  </si>
  <si>
    <t>BDI = { [ (1+AC/100+S/100+R/100+G/100) x (1+DF/100) x (1+L/100) / (1-I/100)] -1} x 100</t>
  </si>
  <si>
    <t>TOTAL DO BDI, APLICANDO-SE A FÓRMULA</t>
  </si>
  <si>
    <t>DEMONSTRATIVO BDI - EQUIPAMENTOS</t>
  </si>
  <si>
    <t>TOTAL GERAL DOS SERVIÇOS COM BDI CALCULADO SEGUNDO INSTRUÇÕES DO ACÓRDÃO 2622/2013 DO TCU</t>
  </si>
  <si>
    <t>SUBTOTAL DAS OBRAS CIVIS</t>
  </si>
  <si>
    <r>
      <t>m</t>
    </r>
    <r>
      <rPr>
        <vertAlign val="superscript"/>
        <sz val="9"/>
        <rFont val="Arial"/>
        <family val="2"/>
      </rPr>
      <t>2</t>
    </r>
  </si>
  <si>
    <r>
      <t>m</t>
    </r>
    <r>
      <rPr>
        <vertAlign val="superscript"/>
        <sz val="9"/>
        <rFont val="Arial"/>
        <family val="2"/>
      </rPr>
      <t>3</t>
    </r>
  </si>
  <si>
    <t>1.3.5</t>
  </si>
  <si>
    <t>Médio</t>
  </si>
  <si>
    <t>2.2</t>
  </si>
  <si>
    <r>
      <t>Carga, manobras e descarga de areia, brita, pedra de mão e solos com caminhão basculante 6 m</t>
    </r>
    <r>
      <rPr>
        <vertAlign val="superscript"/>
        <sz val="9"/>
        <rFont val="Arial"/>
        <family val="2"/>
      </rPr>
      <t>3</t>
    </r>
    <r>
      <rPr>
        <sz val="9"/>
        <rFont val="Arial"/>
        <family val="2"/>
      </rPr>
      <t xml:space="preserve"> (descarga livre) - Bota-fora de material escavado</t>
    </r>
  </si>
  <si>
    <t>t</t>
  </si>
  <si>
    <t>txkm</t>
  </si>
  <si>
    <t>Fornecimento e aplicação de fundo selador acrílico em paredes, uma demão</t>
  </si>
  <si>
    <t>Chapisco em superfície de concreto ou alvenaria, com argamassa de cimento e areia, traço 1:3, aplicado em paredes internas e externas. Fornecimento e execução</t>
  </si>
  <si>
    <t>1.1.5</t>
  </si>
  <si>
    <t>1.2.2</t>
  </si>
  <si>
    <t>1.2.5</t>
  </si>
  <si>
    <t>1.2.6</t>
  </si>
  <si>
    <t>C.P.R.B. aumentada de 2,00% para 4,50% em função da Lei nº 13.161/2015</t>
  </si>
  <si>
    <t>Fornecimento e colocação de placa de identificação de obra da Empreiteira e do SESC de acordo com as normas do Ministério do Trabalho</t>
  </si>
  <si>
    <t>Serviços Técnicos</t>
  </si>
  <si>
    <t>4.1</t>
  </si>
  <si>
    <t>4.2</t>
  </si>
  <si>
    <t>Massa única, para recebimento de pintura, em argamassa traço 1:2:8, preparo manual, aplicada manualmente em faces internas de paredes, espessura de 20mm, com execução de taliscas. Fornecimento e execução</t>
  </si>
  <si>
    <t>4.1.1</t>
  </si>
  <si>
    <t>Reaterro de vala com compactação manual</t>
  </si>
  <si>
    <t>Escavação manual de valas a qualquer profundidade, segundo Sinapi</t>
  </si>
  <si>
    <t>Preparo manual de fundo de vala em local de baixo nível de interferência</t>
  </si>
  <si>
    <t>1.4</t>
  </si>
  <si>
    <t>Serviços periódicos</t>
  </si>
  <si>
    <t>1.4.1</t>
  </si>
  <si>
    <t>1.4.2</t>
  </si>
  <si>
    <t>1.4.3</t>
  </si>
  <si>
    <t>1.4.4</t>
  </si>
  <si>
    <t>1.4.5</t>
  </si>
  <si>
    <t>1.4.6</t>
  </si>
  <si>
    <t>1.4.7</t>
  </si>
  <si>
    <t>1.4.8</t>
  </si>
  <si>
    <t>1.4.9</t>
  </si>
  <si>
    <t>1.4.10</t>
  </si>
  <si>
    <t>1.4.11</t>
  </si>
  <si>
    <t>Treinamento de segurança exigido pela NR35 - Trabalho em alturas - sendo considerada alturas maiores que 2,00m. Turma para no mínimo 25 profissionais</t>
  </si>
  <si>
    <t>turma</t>
  </si>
  <si>
    <t>Execução de central de armadura em canteiro de obra, não incluso mobiliário e equipamentos. Fornecimento e montagem</t>
  </si>
  <si>
    <t>1.1.11</t>
  </si>
  <si>
    <t>Instalação / ligação provisória elétrica baixa tensão para canteiro de obras. Fornecimento e execução</t>
  </si>
  <si>
    <t>Taxa CREA</t>
  </si>
  <si>
    <t>Emboço, para recebimento de cerâmica, em argamassa traço 1:2:8, preparo manual, aplicado manualmente em faces internas de paredes de ambientes com área maior que 10m2, espessura de 20mm, com execução de talisca. Fornecimento e aplicação</t>
  </si>
  <si>
    <t>Ref. Composições</t>
  </si>
  <si>
    <t>Sinapi 93582</t>
  </si>
  <si>
    <t>Sinapi 93583</t>
  </si>
  <si>
    <t>Sinapi 74209/1</t>
  </si>
  <si>
    <t>Sinapi 94099</t>
  </si>
  <si>
    <t>Sinapi 72844</t>
  </si>
  <si>
    <t>Sinapi 94962</t>
  </si>
  <si>
    <t>Sinapi 74106/1</t>
  </si>
  <si>
    <t>Sinapi 87878</t>
  </si>
  <si>
    <t>Sinapi 87530</t>
  </si>
  <si>
    <t>Sinapi 87536</t>
  </si>
  <si>
    <t>Sinapi 88485</t>
  </si>
  <si>
    <t>Sinapi 88497</t>
  </si>
  <si>
    <t>Sinapi 73924/3</t>
  </si>
  <si>
    <t>Sinapi 74064/1</t>
  </si>
  <si>
    <t>Preparo do Local</t>
  </si>
  <si>
    <t>Fundações e Estruturas</t>
  </si>
  <si>
    <t>2.4</t>
  </si>
  <si>
    <t>2.3</t>
  </si>
  <si>
    <t>Paredes e Painéis</t>
  </si>
  <si>
    <t>2.3.1</t>
  </si>
  <si>
    <t>2.4.1</t>
  </si>
  <si>
    <t>2.4.3</t>
  </si>
  <si>
    <t>2.4.4</t>
  </si>
  <si>
    <t>2.5</t>
  </si>
  <si>
    <t>Revestimentos de pisos, paredes e tetos</t>
  </si>
  <si>
    <t>2.5.1</t>
  </si>
  <si>
    <t>2.5.2</t>
  </si>
  <si>
    <t>2.5.3</t>
  </si>
  <si>
    <t>De Pisos</t>
  </si>
  <si>
    <t>2.5.1.1</t>
  </si>
  <si>
    <t>2.5.1.2</t>
  </si>
  <si>
    <t>2.5.1.3</t>
  </si>
  <si>
    <t>2.5.1.4</t>
  </si>
  <si>
    <t>2.5.1.5</t>
  </si>
  <si>
    <t>2.5.1.6</t>
  </si>
  <si>
    <t>De Paredes</t>
  </si>
  <si>
    <t>2.5.2.1</t>
  </si>
  <si>
    <t>2.5.2.2</t>
  </si>
  <si>
    <t>2.5.2.3</t>
  </si>
  <si>
    <t>2.5.2.4</t>
  </si>
  <si>
    <t>2.5.2.5</t>
  </si>
  <si>
    <t>De Tetos</t>
  </si>
  <si>
    <t>2.5.3.1</t>
  </si>
  <si>
    <t>2.6</t>
  </si>
  <si>
    <t>Esquadrias, Ferragens e Vidraçaria</t>
  </si>
  <si>
    <t>2.6.1</t>
  </si>
  <si>
    <t>2.6.1.1</t>
  </si>
  <si>
    <t>2.6.1.2</t>
  </si>
  <si>
    <t>2.6.1.3</t>
  </si>
  <si>
    <t>2.6.1.4</t>
  </si>
  <si>
    <t>2.6.1.5</t>
  </si>
  <si>
    <t>2.6.1.6</t>
  </si>
  <si>
    <t>2.6.3</t>
  </si>
  <si>
    <t>2.6.3.1</t>
  </si>
  <si>
    <t>2.7</t>
  </si>
  <si>
    <t>Rodapés, Soleiras e Peitoris</t>
  </si>
  <si>
    <t>2.7.1</t>
  </si>
  <si>
    <t>2.7.2</t>
  </si>
  <si>
    <t>2.7.3</t>
  </si>
  <si>
    <t>2.8</t>
  </si>
  <si>
    <t>Pinturas</t>
  </si>
  <si>
    <t>2.8.1</t>
  </si>
  <si>
    <t>2.8.2</t>
  </si>
  <si>
    <t>2.8.3</t>
  </si>
  <si>
    <t>2.8.4</t>
  </si>
  <si>
    <t>2.8.5</t>
  </si>
  <si>
    <t>2.8.6</t>
  </si>
  <si>
    <t>2.8.7</t>
  </si>
  <si>
    <t>2.9</t>
  </si>
  <si>
    <t>2.9.1</t>
  </si>
  <si>
    <t>Aparelhos, Metais e Bancas Sanitários e de Cozinha</t>
  </si>
  <si>
    <t>2.9.1.1</t>
  </si>
  <si>
    <t>Sanitários. Fornecimento e colocação de:</t>
  </si>
  <si>
    <t>2.9.1.2</t>
  </si>
  <si>
    <t>2.9.1.3</t>
  </si>
  <si>
    <t>2.9.1.4</t>
  </si>
  <si>
    <t>2.9.1.5</t>
  </si>
  <si>
    <t>2.9.1.6</t>
  </si>
  <si>
    <t>2.9.1.7</t>
  </si>
  <si>
    <t>2.9.1.8</t>
  </si>
  <si>
    <t>2.9.1.9</t>
  </si>
  <si>
    <t>2.9.1.10</t>
  </si>
  <si>
    <t>2.9.1.11</t>
  </si>
  <si>
    <t>2.10</t>
  </si>
  <si>
    <t>Limpeza e Verificação Final</t>
  </si>
  <si>
    <t>2.10.1</t>
  </si>
  <si>
    <t>Sinapi 72815</t>
  </si>
  <si>
    <t>4.3</t>
  </si>
  <si>
    <t>4.4</t>
  </si>
  <si>
    <t>4.4.1</t>
  </si>
  <si>
    <t>4.5</t>
  </si>
  <si>
    <t>4.5.1</t>
  </si>
  <si>
    <t>4.5.2</t>
  </si>
  <si>
    <t>Impermeabilização de superfície com emulsão asfáltica a base d'agua. Fornecimento e aplicação (Áreas Molhadas)</t>
  </si>
  <si>
    <t>Sinapi 73822/2</t>
  </si>
  <si>
    <t>Sinapi 96616</t>
  </si>
  <si>
    <t>Sinapi 92873</t>
  </si>
  <si>
    <t>Sinapi 92456</t>
  </si>
  <si>
    <t>Montagem e desmontagem de forma de viga, escoramento metálico, pé-direito simples, em chapa de madeira resinada, 4 utilizações</t>
  </si>
  <si>
    <t>2.2.1</t>
  </si>
  <si>
    <t>2.2.5</t>
  </si>
  <si>
    <t>2.2.2</t>
  </si>
  <si>
    <t>2.2.6</t>
  </si>
  <si>
    <t>2.2.4</t>
  </si>
  <si>
    <t>2.2.3</t>
  </si>
  <si>
    <t>2.2.7</t>
  </si>
  <si>
    <t>2.2.8</t>
  </si>
  <si>
    <t>2.2.9</t>
  </si>
  <si>
    <t>2.2.10</t>
  </si>
  <si>
    <t>2.2.11</t>
  </si>
  <si>
    <t>2.2.12</t>
  </si>
  <si>
    <t>2.2.13</t>
  </si>
  <si>
    <t>2.2.14</t>
  </si>
  <si>
    <t>2.2.15</t>
  </si>
  <si>
    <t>2.2.16</t>
  </si>
  <si>
    <t>2.5.1.7</t>
  </si>
  <si>
    <t>2.5.2.6</t>
  </si>
  <si>
    <t>2.5.2.7</t>
  </si>
  <si>
    <t>2.6.3.2</t>
  </si>
  <si>
    <t>2.6.3.3</t>
  </si>
  <si>
    <t>2.6.3.4</t>
  </si>
  <si>
    <t>2.6.3.5</t>
  </si>
  <si>
    <t>2.6.3.6</t>
  </si>
  <si>
    <t>2.6.3.7</t>
  </si>
  <si>
    <t>2.6.3.8</t>
  </si>
  <si>
    <t>2.9.1.12</t>
  </si>
  <si>
    <t>2.9.1.13</t>
  </si>
  <si>
    <t>2.9.1.14</t>
  </si>
  <si>
    <t>2.9.1.15</t>
  </si>
  <si>
    <t>Sinapi 92419</t>
  </si>
  <si>
    <t>Sinapi 89885</t>
  </si>
  <si>
    <t>Sinapi 93367</t>
  </si>
  <si>
    <t>Reaterro mecanizado de vala com escavadeira hidráulica (capacidade da caçamba: 0,8 m³ / potência: 111 hp), largura de 1,5 a 2,5 m, profundidade até 1,5 m, com solo (sem substituição) de 1ª categoria em locais com baixo nível de interferência</t>
  </si>
  <si>
    <t>4.4.2</t>
  </si>
  <si>
    <t>4.4.3</t>
  </si>
  <si>
    <t>Transporte comercial com caminhão basculante 6 m3, rodovia pavimentada  (areia, brita e solo)</t>
  </si>
  <si>
    <t>Carga, manobras e descarga de areia, brita, pedra de mão e solos caminhão basculante 6 m3 (descarga livre)</t>
  </si>
  <si>
    <t>Limpeza mecanizada de terreno com remoção de camada vegetal, utilizando trator</t>
  </si>
  <si>
    <t>Impermeabilização de estruturas enterradas, com tinta asfáltica, duas demãos</t>
  </si>
  <si>
    <t>Escavação vertical a céu aberto, incluindo carga, descarga e transporte, em solo de 1ª categoria com escavadeira hidráulica (caçamba: 0,8 m³/ 111 hp), frota de 3 caminhões basculantes de 14 m³, DMT de 0,2 km e velocidade média 4 km/h</t>
  </si>
  <si>
    <t>Esgotamento de eventuais águas provenientes de lençóis d´água, ou permeabilidade do solo por meio dos equipamentos necessários (drenos, filtros, coletores, mangotes,  conexões, válvulas,  registros, bombas)</t>
  </si>
  <si>
    <t>Sinapi 73798/1</t>
  </si>
  <si>
    <t>Sinapi 96995</t>
  </si>
  <si>
    <t xml:space="preserve">Aterro manual compactado a 95% do próctor normal, com material proveniente de escavações </t>
  </si>
  <si>
    <t>Concreto magro para lastro, traço 1:4,5:4,5 (cimento/ areia média/ brita 1) - preparo mecânico com betoneira 400 l - lajes de piso</t>
  </si>
  <si>
    <t>Lançamento com uso de baldes, adensamento e acabamento de concreto em estruturas - Lajes de piso</t>
  </si>
  <si>
    <t>Sinapi 96534</t>
  </si>
  <si>
    <t>Fabricação, montagem e desmontagem de forma para blocos de coroamento, em madeira serrada, e=25 mm, 4 utilizações</t>
  </si>
  <si>
    <t>Sinapi 92510</t>
  </si>
  <si>
    <t>Montagem e desmontagem de forma de laje maciça com área média maior que 20 m², pé-direito simples, em chapa de madeira compensada resinada, 2 utilizações</t>
  </si>
  <si>
    <t>2.2.17</t>
  </si>
  <si>
    <t>2.2.18</t>
  </si>
  <si>
    <t>2.2.19</t>
  </si>
  <si>
    <t>2.2.20</t>
  </si>
  <si>
    <t>2.2.21</t>
  </si>
  <si>
    <t>2.2.22</t>
  </si>
  <si>
    <t>2.2.23</t>
  </si>
  <si>
    <t>2.2.24</t>
  </si>
  <si>
    <t>2.2.25</t>
  </si>
  <si>
    <t>Sinapi 87632</t>
  </si>
  <si>
    <t>Contrapiso em argamassa traço 1:4 (cimento e areia), preparo manual, aplicado em áreas secas sobre laje, não aderido, espessura 3cm</t>
  </si>
  <si>
    <t>2.5.3.2</t>
  </si>
  <si>
    <t>Esquadrias de Madeira com ferragens. Fornecimento e colocação de:</t>
  </si>
  <si>
    <t>4.2.1</t>
  </si>
  <si>
    <t>4.2.2</t>
  </si>
  <si>
    <t>4.2.3</t>
  </si>
  <si>
    <t>4.2.4</t>
  </si>
  <si>
    <t>4.2.5</t>
  </si>
  <si>
    <t>4.2.6</t>
  </si>
  <si>
    <t>4.2.7</t>
  </si>
  <si>
    <t>4.2.8</t>
  </si>
  <si>
    <t>4.2.9</t>
  </si>
  <si>
    <t>4.2.10</t>
  </si>
  <si>
    <t>4.2.11</t>
  </si>
  <si>
    <t>4.2.12</t>
  </si>
  <si>
    <t>INSTALAÇÕES PREDIAIS E MECÂNICAS</t>
  </si>
  <si>
    <t>Caixa para irrigação de jardim em alvenaria de blocos ou concreto armado, 30x30x40cm com tampa articulada e caixilho, em ferro fundido classe A-15, com válvula de gaveta Ø3/4", adaptador para mangueira Ø3/4", conexões e fixação. Conforme detalhe típico.</t>
  </si>
  <si>
    <t>Caixa de inspeção de esgoto sanitário Ø600mm, executado em anéis de concreto pré-moldado, fundo com canaletas direcionais de fluxo, impermeabilizado, base em concreto armado, com profundidade variando de 60cm a 1,00m. Conforme detalhe constante em projeto.</t>
  </si>
  <si>
    <t>Poço de visita da rede de esgoto sanitário, Ø1000mm, executado em anéis de concreto pré-moldado, fundo com canaletas direcionais de fluxo, impermeabilizado, base em concreto armado, com profundidade variando de 1,00m a 1,50m. Conforme detalhe constante em projeto.</t>
  </si>
  <si>
    <t>Tampão circular de ferro fundido, articulado, Ø600mm, classe C-250, com a inscrição "Esgoto Sanitário".</t>
  </si>
  <si>
    <t>Caixa de passagem subterrânea 120x120x120cm</t>
  </si>
  <si>
    <t>Caixa 4"x2" de PVC Tigre</t>
  </si>
  <si>
    <t>Caixa de passagem ou ligação tipo "Condulete", fabricada em alumínio silício, com tampa aparafusada, com juntas de vedação em PVC, conexões roscáveis, atendendo aos diversos tipos padronizados, conforme projeto. WETZEL ou similar.</t>
  </si>
  <si>
    <t>Eletroduto Flexível corrugado, fabricado em PEAD, incluindo curvas, luvas, buchas e arruelas, ref.: Kanaflex ou Similar - Ø4"</t>
  </si>
  <si>
    <t>Storage NVR: Capacidade para até 32 câmeras IP em Full HD a 30 fps /  Equipado com 8 discos rígidos de 4 TB cada / Com detecção de movimento; / Entrada de alarme; / Deverá enviar fotos das imagens captadas para e-mail pré-programado, celular ou servidor remoto / Entrada para áudio / Deverá permitir a marcação de eventos nas gravações para facilitar futuras consultas de imagem / Proteção contra surtos de tensão / Deverá permitir dois links de internet através de duas interfaces de rede. Referência: INTELBRAS modelo NVD 7032 ou similar</t>
  </si>
  <si>
    <t>Instalações Hidráulicas - Fornecimento e instalação de:</t>
  </si>
  <si>
    <t>Instalações de Esgoto e Águas Pluviais  - Fornecimento e instalação de:</t>
  </si>
  <si>
    <t>Instalações de Dados, Voz e CFTV  - Fornecimento e instalação de:</t>
  </si>
  <si>
    <t>Instalações de SPDA e Aterramento. Fornecimento e instalação de:</t>
  </si>
  <si>
    <t>Cordoalha de cobre nu, seção 25mm², conforme NBR 6524</t>
  </si>
  <si>
    <t>Cordoalha de cobre nu, seção 50mm², conforme NBR 6524</t>
  </si>
  <si>
    <t>Cordoalha de cobre nu, seção 95mm², conforme NBR 6524</t>
  </si>
  <si>
    <t>Caixa de equalização de potencial 200x200x100mm</t>
  </si>
  <si>
    <t>pç</t>
  </si>
  <si>
    <t>Conector mecânico em bronze para cabo 25mm² incluindo parafuso de fixação</t>
  </si>
  <si>
    <t>Instalação de Prevenção e Combate à Incêndio. Fornecimento e instalação de:</t>
  </si>
  <si>
    <t>Extintor de incêndio tipo "ABC" 6Kg</t>
  </si>
  <si>
    <t>Placa de sinalização de extintor portátil, fabricada em PVC, indicando o tipo de agente extintor, fixada na parede ou pilar, com dimensões padronizadas, conforme NBR 13434 e projeto.</t>
  </si>
  <si>
    <t>Válvula de retenção vertical, tipo "portinhola", corpo em bronze, conexões rosqueadas: - Ø2.1/2"</t>
  </si>
  <si>
    <t>Sinapi 96972</t>
  </si>
  <si>
    <t>Sinapi 96974</t>
  </si>
  <si>
    <t>Sinapi 96976</t>
  </si>
  <si>
    <t>Fornecimento e aplicação de fundo selador acrílico em tetos, uma demão</t>
  </si>
  <si>
    <t>Sinapi 88484</t>
  </si>
  <si>
    <t>Sinapi 88496</t>
  </si>
  <si>
    <t>Sinapi 88488</t>
  </si>
  <si>
    <t>Sinapi 88489</t>
  </si>
  <si>
    <t>Fornecimento e aplicação manual de pintura com tinta acrílica em paredes, duas demãos, cores indicadas em projeto</t>
  </si>
  <si>
    <t>Fornecimento e aplicação manual de pintura com tinta acrílica em tetos, duas demãos, cores indicadas em projeto</t>
  </si>
  <si>
    <t>Sinapi 94263</t>
  </si>
  <si>
    <t>Caixa de passagem subterrânea 40x40x40cm</t>
  </si>
  <si>
    <t>Interruptor simples, uma seção, para montagem em caixa 4"x2", incluindo os acessórios necessários.</t>
  </si>
  <si>
    <t>Tomada, 2P+T-10A, para montagem em caixa de passagem 4"x2", incluindo os acessórios necessários.</t>
  </si>
  <si>
    <t>Tomada, 2P+T-10A, para montagem em caixa de piso, incluindo tampa em latão com obturador articulado tipo "unha" e demais acessórios necessários</t>
  </si>
  <si>
    <t>Tomada, 2P+T-20A, para montagem em caixa de piso, incluindo tampa em latão com obturador articulado tipo "unha" e demais acessórios necessários</t>
  </si>
  <si>
    <t>Instalação Elétrica. Fornecimento e instalação de:</t>
  </si>
  <si>
    <t>Proposta</t>
  </si>
  <si>
    <t>Sinapi 96523</t>
  </si>
  <si>
    <t>Transporte comercial com caminhão basculante 6 m3 rodovia pavimentada - Bota-fora de material escavado,  (distância = 10 km)</t>
  </si>
  <si>
    <t>PREÇO UNITÁRIO</t>
  </si>
  <si>
    <t>PREÇO ITEM</t>
  </si>
  <si>
    <t>Cabo próprio para sistema de detecção, blindado, classe 600V, com 3 condutores em cobre eletrolítico, têmpera mole, classe I, isolação em PVC/A – 70°C, antichama, torcidos paralelamente, com fita separadora de poliéster, blindagem com fita de poliéster aluminizada, com condutor “dreno” de cobre estanhado (encordoado), com cobertura de PVC/E classe 105°C antichama</t>
  </si>
  <si>
    <t>Caixa em PVC 4"x2"</t>
  </si>
  <si>
    <t>Avisador audiovisual endereçável (ver especificações no memorial descrito)</t>
  </si>
  <si>
    <t>Acionador manual endereçável. (ver especificações no memorial descrito)</t>
  </si>
  <si>
    <t>Instalação de Detecção e Alarme contra incêndio. Fornecimento e instalação de:</t>
  </si>
  <si>
    <t>Ins Sinapi 344</t>
  </si>
  <si>
    <t>1.1.12</t>
  </si>
  <si>
    <t>Montagem e desmontagem de forma de pilares retangulares e estruturas similares (cintas e paredes) com área média das seções maior do que 0,25 m², pé-direito simples, em chapa de madeira compensada resinada, 4 utilizações</t>
  </si>
  <si>
    <t>Teclado, mouse, cabos, plugues, adaptadores, Monitor 24" Samsung Full HD com Design Ultrafino, HDMI, tela Led - S24F350 e demais itens e acessórios necessários ao prefeito funcionamento do sistema.</t>
  </si>
  <si>
    <t>Certificações, Testes e verificações gerais dos sistemas executados com emissão de relatório de comissionamento, conforme Memorial Descritivo.</t>
  </si>
  <si>
    <t>RE-BAR em aço galvanizado a fogo Ø3/8"x4,00m</t>
  </si>
  <si>
    <t xml:space="preserve">Arame galvanizado #16 a ser disponibilizado dentro dos eletrodutos para puxamento de cabos </t>
  </si>
  <si>
    <t>BDI CALCULADO SEGUNDO INSTRUÇÕES DO ACÓRDÃO 2622/2013 DO TCU (16,32%)</t>
  </si>
  <si>
    <t>SUBTOTAL DOS EQUIPAMENTOS RELEVANTES COM BDI CALCULADO SEGUNDO INSTRUÇÕES DO ACÓRDÃO 2622/2013 DO TCU (16,32%)</t>
  </si>
  <si>
    <t>Tubos em PVC rígido, soldável (marrom), 6m, incluindo conexões - Ø25 mm, apoios, suportes e fixações</t>
  </si>
  <si>
    <t>Tubos em PVC rígido, soldável (marrom), 6m, incluindo conexões - Ø32 mm, apoios, suportes e fixações</t>
  </si>
  <si>
    <t>Tubos em PVC rígido, soldável (marrom), 6m, incluindo conexões - Ø40mm, apoios, suportes e fixações</t>
  </si>
  <si>
    <t>Tubos em PVC rígido, soldável (marrom), 6m, incluindo conexões - Ø50 mm, apoios, suportes e fixações</t>
  </si>
  <si>
    <t>Tubos em PVC rígido, soldável (marrom), 6m, incluindo conexões - Ø60 mm, apoios, suportes e fixações</t>
  </si>
  <si>
    <t>Tubo de PVC rígido tipo esgoto, série R, vara com 6m, incluindo conexões, apoios, suportes e fixações. Ref.: TIGRE ou similar - Ø40 mm</t>
  </si>
  <si>
    <t>Tubo de PVC rígido tipo esgoto, série R, vara com 6m, incluindo conexões, apoios, suportes e fixações. Ref.: TIGRE ou similar - Ø75 mm</t>
  </si>
  <si>
    <t>Tubo de PVC rígido tipo esgoto, série R, vara com 6m, incluindo conexões, apoios, suportes e fixações. Ref.: TIGRE ou similar - Ø100 mm</t>
  </si>
  <si>
    <t>Eletroduto em Aço Galvanizado tipo leve, incluindo curvas, luvas, buchas e arruelas, apoios, suportes e fixações ref.: A.D.MARTINI, APOLO, ELECON, MOPA, THOMEU. - Ø1"</t>
  </si>
  <si>
    <t>Eletroduto em Aço Galvanizado tipo semi pesado, incluindo curvas, luvas, buchas e arruelas, apoios, suportes e fixações ref.: A.D.MARTINI, APOLO, ELECON, MOPA, THOMEU. - Ø2"</t>
  </si>
  <si>
    <t>Eletroduto PVC rígido (preto), incluindo curvas, luvas, buchas e arruelas, apoios, suportes e fixações ref.: Tigre ou similar. - Ø3/4"</t>
  </si>
  <si>
    <t>Eletroduto em Aço Galvanizado tipo leve, incluindo curvas, luvas, buchas e arruelas, apoios, suportes e fixações ref.: A.D.MARTINI, APOLO, ELECON, MOPA, THOMEU. - Ø3/4"</t>
  </si>
  <si>
    <t>Eletroduto em Aço Galvanizado tipo semi pesado, incluindo curvas, luvas, buchas e arruelas, apoios, suportes e fixações ref.: A.D.MARTINI, APOLO, ELECON, MOPA, THOMEU. - Ø1.1/4"</t>
  </si>
  <si>
    <t>Eletroduto PVC rígido (cinza), incluindo curvas, luvas, buchas e arruelas, apoios, suportes e fixações ref.: Tigre ou similar. - Ø3/4"</t>
  </si>
  <si>
    <t>2.6.3.9</t>
  </si>
  <si>
    <t>2.6.3.10</t>
  </si>
  <si>
    <t>2.7.4</t>
  </si>
  <si>
    <t>2.8.8</t>
  </si>
  <si>
    <t>2.8.9</t>
  </si>
  <si>
    <t>Fornecimento, aplicação e lixamento de massa PVA-Látex, aplicação manual em superfícies internas de paredes, duas demãos</t>
  </si>
  <si>
    <t>Fornecimento, aplicação e lixamento de massa PVA-Látex, aplicação manual em superfícies internas de tetos, duas demãos</t>
  </si>
  <si>
    <t>Tubo de PVC rígido tipo esgoto, série R, vara com 6m, incluindo conexões, apoios, suportes e fixações. Ref.: TIGRE ou similar - Ø50 mm</t>
  </si>
  <si>
    <t>Caixa 4"x4" de PVC Tigre</t>
  </si>
  <si>
    <t>Ponto de força composto por caixa a prova de tempo, 15x15x10cm, corpo e tampa em alumínio fundido, junta de vedação em borracha sintética, com tampa cega e prensa cabo, incluindo 2 metros de cabo PP de 4mm² conforme o equipamento.</t>
  </si>
  <si>
    <t>Sinapi 97918</t>
  </si>
  <si>
    <t>Sinapi 99059</t>
  </si>
  <si>
    <t>Sinapi 98557</t>
  </si>
  <si>
    <t>Monitor Profissional Led LFD Stand Alone 40'' USB/DVI/HDMI. Ref.: SAMSUNG Modelo DC40E ou superior</t>
  </si>
  <si>
    <t>Aproxim 0,20% do valor da obra</t>
  </si>
  <si>
    <t>Locação convencional de obra, utilizando gabarito de tábuas corridas pontaletadas a cada 2,00m - 2 utilizações</t>
  </si>
  <si>
    <t>OBS-2: O Licitante deve obrigatoriamente efetuar os seguros de Responsabilidade Civil e Risco de Engenharia de acordo com determinações do Contratante, sendo que seu custo não poderá ultrapassar o estipulado no item "Seguro" informado na planilha de BDI</t>
  </si>
  <si>
    <t>Instalação e ligação provisórias de água e esgoto para execução das obras</t>
  </si>
  <si>
    <t>Mobilização e desmobilização de equipamentos de terraplanagem, incluindo transporte, carga e descarga dos mesmos</t>
  </si>
  <si>
    <t>Mobilização e Desmobilização de estacas, compreendendo todos os custos da operação</t>
  </si>
  <si>
    <t>Desmobilização de canteiro de obras com remoção de tapume, cercas, contêineres e demais elementos</t>
  </si>
  <si>
    <t>Pagamento de Taxas e Emolumentos tais como: Alvará de obra, INSS, Habite-se (quando necessário) e demais taxas</t>
  </si>
  <si>
    <t>PLANILHA DE SERVIÇOS (REFERENCIAL) PARA OBRAS DE CONSTRUÇÃO DO CENTRO DE ATIVIDADES SESC EM GURUPI - TO</t>
  </si>
  <si>
    <t>ISS - Município de Gurupi - TO</t>
  </si>
  <si>
    <t>CONSTRUÇÃO DO PRÉDIO PRINCIPAL</t>
  </si>
  <si>
    <t>CONSTRUÇÃO DE PARQUE AQUÁTICO</t>
  </si>
  <si>
    <t>OBRAS EXTERNAS DE URBANIZAÇÃO E PAISAGISMO</t>
  </si>
  <si>
    <t>Sinapi 87490</t>
  </si>
  <si>
    <t>Alvenaria de vedação de blocos cerâmicos furados na vertical de 9x19x39cm (espessura 9cm) de paredes com área líquida maior ou igual a 6m² com vãos e argamassa de assentamento com preparo manual. Fornecimento e aplicação</t>
  </si>
  <si>
    <t>Tapa Vista (40x80 a h=50 do piso) em Chapa simples de TS-10mm, Com os cantos Arredondados Melamino Branco Gelo (ref. L106) com Ferragens Cromadas e Perfis de Alumínio Natural Fosco. Fornecimento e colocação</t>
  </si>
  <si>
    <t>2.3.2</t>
  </si>
  <si>
    <t>2.3.3</t>
  </si>
  <si>
    <t>2.3.4</t>
  </si>
  <si>
    <t>Coberturas Fechamentos Laterais e Impermeabilizações</t>
  </si>
  <si>
    <t>Brise Fachada Metálico de Alumínio com Lâminas Perfuradas – Acab. Cor Laranja fabricação Refax ou equivalente</t>
  </si>
  <si>
    <t>2.4.2</t>
  </si>
  <si>
    <t>2.4.5</t>
  </si>
  <si>
    <t>2.4.6</t>
  </si>
  <si>
    <t>2.4.7</t>
  </si>
  <si>
    <t>2.4.8</t>
  </si>
  <si>
    <t>2.4.9</t>
  </si>
  <si>
    <t>2.4.10</t>
  </si>
  <si>
    <t>2.4.11</t>
  </si>
  <si>
    <t>Sinapi 73762/4</t>
  </si>
  <si>
    <t>Sinapi 98567</t>
  </si>
  <si>
    <t>Sinapi 98566</t>
  </si>
  <si>
    <t>Sinapi 74066/2</t>
  </si>
  <si>
    <t>Proteção mecânica de superfície vertical com argamassa de cimento e areia, traço 1:3, e=3cm. Fornecimento e execução</t>
  </si>
  <si>
    <t>Pavimentação em Porcelanato Portobello 60x60cm - Linha Essencial - Cimento Cinza Bold ou equivalente, argamassa pré-fabricada, com rejunte epóxi. Fornecimento e colocação</t>
  </si>
  <si>
    <t>Pavimentação em Porcelanato Portobello 20x120cm Pau Brasil Natural ou equivalente, argamassa pré-fabricada, com rejunte epóxi. Fornecimento e colocação</t>
  </si>
  <si>
    <t>Contrapiso em argamassa traço 1:4 (cimento e areia) com adição de barita para proteção radiológica, preparo manual, aplicado em áreas secas sobre laje, não aderido, espessura 3cm</t>
  </si>
  <si>
    <t>Pavimentação em Cerâmica Kerafloor Gail - 8030-1015 - Piso Kerafloor Gail Kitchen 300x300x8,4mm ou equivalente, argamassa pré-fabricada, com rejunte epóxi. Fornecimento e colocação</t>
  </si>
  <si>
    <t>Pavimentação em Pedra tipo Pirenópolis 60x60cm, assentamento com argamassa de cimento e areia, traço 1:3, rejunte comum. Fornecimento e colocação</t>
  </si>
  <si>
    <t>Pavimentação tátil de alerta / direcional em placas de borracha, de assentamento com argamassa, para aplicação em áreas internas  DAUD ou equivalente. Fornecimento e colocação</t>
  </si>
  <si>
    <t>Revestimento com barita fina e grossa, inclusive emboco composto de cimento e cal hidratada. Fornecimento e aplicação</t>
  </si>
  <si>
    <t>Cerâmica Cecrisa EVEREST WH NEW 32x45 cm cor Branco ou equivalente, com rejunte Juntaplus epóxi na cor branco. Fornecimento e colocação</t>
  </si>
  <si>
    <t>Cerâmica 10x10 GALERIA BRANCO MESH AC- Eliane ou equivalente, com rejunte Juntaplus epóxi na cor branco. Fornecimento e colocação</t>
  </si>
  <si>
    <t>Sinapi 87777</t>
  </si>
  <si>
    <t>Emboço ou massa única em argamassa traço 1:2:8, preparo manual, aplicada manualmente em panos de fachada com presença de vãos, espessura de 25 mm. Fornecimento e aplicação</t>
  </si>
  <si>
    <t>Sinapi 96114</t>
  </si>
  <si>
    <t>Sinapi 96123</t>
  </si>
  <si>
    <t>Forro em gesso acartonado (drywall), para ambientes comerciais, inclusive estrutura de fixação. Fornecimento e colocação</t>
  </si>
  <si>
    <t>Acabamentos para forro (moldura em drywall, com largura de 15 cm / Tabicas). Fornecimento e colocação</t>
  </si>
  <si>
    <t>Esquadrias de Alumínio com ferragens, vidros e complementos. Fornecimento e colocação de:</t>
  </si>
  <si>
    <t>Esquadrias de Aço ou ferro inclusive ferragens e complementos. Fornecimento e colocação de:</t>
  </si>
  <si>
    <t>2.6.4</t>
  </si>
  <si>
    <t xml:space="preserve">Porta P1 - 120x210cm dupla - Em chapa de alumínio pintura eletrostática branca completa com ferragens </t>
  </si>
  <si>
    <t>Porta P8 - 90x210cm - de abrir em giro alumínio pintura eletrostática branca inclusive ferragens e vidro temperado incolor 10mm</t>
  </si>
  <si>
    <t>Porta P9 - 240x245cm dupla - de abrir em giro alumínio pintura eletrostática branca inclusive ferragens e vidro temperado incolor 10mm</t>
  </si>
  <si>
    <t>Porta P10 - 88x216cm - de abrir em giro alumínio pintura eletrostática branca veneziana de alumínio inclusive ferragens</t>
  </si>
  <si>
    <t>Porta P11 - 640x350cm - de correr alumínio pintura eletrostática branca inclusive ferragens e vidro temperado incolor 10mm</t>
  </si>
  <si>
    <t>Porta PAC3 - 80x215cm - Porta corta fogo 1 folha</t>
  </si>
  <si>
    <t>Corrimão em aço galvanizado de Rampa Ø 2" em tubos paralelos acab. Pint. Eletrostática cor Branco Gelo conforme projeto</t>
  </si>
  <si>
    <t>Corrimão em aço galvanizado de Escada / Circulações Ø 2" em tubos simples acab. Pint. Eletrostática cor Branco Gelo conforme projeto</t>
  </si>
  <si>
    <t>Alçapão 80x80cm para reservatórios, inclusive ferragens</t>
  </si>
  <si>
    <t>Guarda-corpo em aço galvanizado h= 1,10 m para escada composto de tubos horizontais Ø 2" e montantes em tubos verticais Ø 2 " acab. Pintura eletrostática branca</t>
  </si>
  <si>
    <t>Grades Removíveis 785x223cm em barras quadradas de aço acabamento em pintura eletrostática branca, incluindo porta dupla de 200x223cm</t>
  </si>
  <si>
    <t>Grade Fixa h=223cm para fechamento da área de compressores, composta em barras quadradas de aço acabamento em pintura eletrostática branca</t>
  </si>
  <si>
    <t>Porta 100x223cm composta em barras quadradas de aço acabamento em pintura eletrostática branca</t>
  </si>
  <si>
    <t>Guarda-corpo de cobertura h= 1,00m em aço galvanizado composto de tubo horizontal Ø 2", tubos intermediários horizontais de Ø 1" (4un)  e montantes em tubos verticais Ø 2 " acab. Pintura eletrostática branca</t>
  </si>
  <si>
    <t>Pele de vidro 1 - 640x360cm - Tipo Structural Glazing - vidros colados com silicone nos perfis dos quadros de alumínio</t>
  </si>
  <si>
    <t>Pele de vidro 6 - 460x350cm - Tipo Structural Glazing - vidros colados com silicone nos perfis dos quadros de alumínio</t>
  </si>
  <si>
    <t>Pele de vidro 3 - 808x360cm - Tipo Structural Glazing - vidros colados com silicone nos perfis dos quadros de alumínio</t>
  </si>
  <si>
    <t>Pele de vidro 2 - 2103x360cm - Tipo Structural Glazing - vidros colados com silicone nos perfis dos quadros de alumínio</t>
  </si>
  <si>
    <t>Pele de vidro 6 - 460x360cm - Tipo Structural Glazing - vidros colados com silicone nos perfis dos quadros de alumínio</t>
  </si>
  <si>
    <t>Pele de vidro 1a - 640x345cm - Tipo Structural Glazing - vidros colados com silicone nos perfis dos quadros de alumínio</t>
  </si>
  <si>
    <t>Pele de vidro - 2085x345cm - Tipo Structural Glazing - vidros colados com silicone nos perfis dos quadros de alumínio</t>
  </si>
  <si>
    <t>Pele de vidro - 3a 808x345cm - Tipo Structural Glazing - vidros colados com silicone nos perfis dos quadros de alumínio</t>
  </si>
  <si>
    <t>Pele de vidro - 2a 2103x345cm - Tipo Structural Glazing - vidros colados com silicone nos perfis dos quadros de alumínio</t>
  </si>
  <si>
    <t>Pele de vidro 5 - 1570x350cm - Tipo Structural Glazing - vidros colados com silicone nos perfis dos quadros de alumínio</t>
  </si>
  <si>
    <t>2.6.4.1</t>
  </si>
  <si>
    <t>2.6.4.2</t>
  </si>
  <si>
    <t>2.6.4.3</t>
  </si>
  <si>
    <t>2.6.4.4</t>
  </si>
  <si>
    <t>2.6.4.5</t>
  </si>
  <si>
    <t>2.6.4.6</t>
  </si>
  <si>
    <t>2.6.4.7</t>
  </si>
  <si>
    <t>2.6.4.8</t>
  </si>
  <si>
    <t>2.6.4.9</t>
  </si>
  <si>
    <t>2.6.4.10</t>
  </si>
  <si>
    <t>Pavimentação em Portobello Linha Travertino Navona - Cor Crema – Cód.21824E 60x120cm ou equivalente, argamassa pré-fabricada, com rejunte epóxi. Fornecimento e colocação</t>
  </si>
  <si>
    <t>Sinapi 41595</t>
  </si>
  <si>
    <t>Sinapi 88411</t>
  </si>
  <si>
    <t>Sinapi 96131</t>
  </si>
  <si>
    <t>2.8.10</t>
  </si>
  <si>
    <t>2.8.11</t>
  </si>
  <si>
    <t>2.8.12</t>
  </si>
  <si>
    <t>2.8.13</t>
  </si>
  <si>
    <t>Fornecimento e aplicação manual de fundo selador acrílico em panos de fachada uma demão</t>
  </si>
  <si>
    <t>Fornecimento e aplicação manual de massa acrílica em panos de fachada, duas demãos</t>
  </si>
  <si>
    <t>Fornecimento e aplicação de manual de pintura com tinta texturizada acrílica em panos de fachada duas demãos nas cores de projeto</t>
  </si>
  <si>
    <t>Sinapi 88416</t>
  </si>
  <si>
    <t>Pavimentação em Cimentado Desempenado argamassa cimento e areia traço 1:3 espessura de 3cm. Fornecimento e execução</t>
  </si>
  <si>
    <t>Torneira para lavatório de parede DECA DECAMATIC ECO 1172.C</t>
  </si>
  <si>
    <t>Lavatório Master Canto L76 DECA cor branco gelo 17  inclusive sifão, válvula e rabichos cromados</t>
  </si>
  <si>
    <t>Cuba Retangular com Válvula 40x34cm Polido Tramontina 94081507, inclusive sifão cromado</t>
  </si>
  <si>
    <t>Barra de apoio cromada DECA ref. 2305 com 80cm de extensão</t>
  </si>
  <si>
    <t>Chuveiro de Parede Redondo com Tubo Acqua Plus Cromada DECA</t>
  </si>
  <si>
    <t>Sinapi 74125/2</t>
  </si>
  <si>
    <t>Cuba de Embutir Oval DECA cor Branco (Cód.L.59.17) inclusive sifão, válvula e rabichos cromados</t>
  </si>
  <si>
    <t>Válvula de Descarga Hydra Max para Hydra Duo DECA Cromado- DECA; Base DECA;</t>
  </si>
  <si>
    <t>Mictório com Sifão Integrado. Ref. DECA Cód. M-713, Cor Branco 17 inclusive Válvula para Mictório: Pressmatic Compact Ciclo Fixo Ref. Docol;</t>
  </si>
  <si>
    <t>Misturador Monocomando de Chuveiro para Baixa e Alta Pressão Link Cromado 2993.C.LNK.034 DECA</t>
  </si>
  <si>
    <t>Tanque Grande De 40 Litros 600X500mm DECA TQ.03.17, inclusive sifão e válvula cromados</t>
  </si>
  <si>
    <t>Torneira Com Fechamento Automático DECA DECAMATIC Eco 1173 De Bancada Cromada</t>
  </si>
  <si>
    <t>Guarda-corpo em aço galvanizado h = 1,11 m composto de tubos horizontais paralelos sendo 1 de Ø 1" e dois com Ø 3/4" ; tubos verticais paralelos Ø 3/4" espaçados de 10cm e montantes em tubos verticais Ø 1" acab. Pintura eletrostática branca</t>
  </si>
  <si>
    <t>Sinapi 87460</t>
  </si>
  <si>
    <t>Alvenaria de vedação de blocos vazados de concreto de 9x19x39cm (espessura 9cm) de paredes com área líquida maior ou igual a 6m² com vãos e argamassa de assentamento com preparo manual</t>
  </si>
  <si>
    <t>Revestimento em Cerâmica Gail 1009 / 3510 placa extrudada na cor azul ou equivalente, argamassa pré-fabricada, com rejunte epóxi. Fornecimento e colocação - Paredes de piscinas</t>
  </si>
  <si>
    <t>Pavimentação em Cerâmica Gail 1009 / 3510 placa extrudada na cor azul ou equivalente, argamassa pré-fabricada, com rejunte epóxi. Fornecimento e colocação - Fundos de piscinas</t>
  </si>
  <si>
    <t>Revestimento em Cerâmica Gail 5710 / 1000 com borda agarradeira ou equivalente, argamassa pré-fabricada, com rejunte epóxi. Fornecimento e colocação - Bordas de piscinas</t>
  </si>
  <si>
    <t>Porta 80x220cm confeccionada com o mesmo material utilizado para o alambrado</t>
  </si>
  <si>
    <t>Sinapi 73787/1</t>
  </si>
  <si>
    <t xml:space="preserve">Grama Sintética para o Playground, deve ser no mínimo de 12mm de altura com proteção anti chama, tratamento antibacteriano e aplicação de uma camada especial contra raios UV </t>
  </si>
  <si>
    <t>Pisos tátil de alerta / direcional em placas de concreto pré-moldado, assentamento com argamassa, para aplicação em áreas externas ref. Casa Francesa ou equivalente</t>
  </si>
  <si>
    <t>Sinapi 92398</t>
  </si>
  <si>
    <t>Sinapi 92396</t>
  </si>
  <si>
    <t>5.1</t>
  </si>
  <si>
    <t>5.1.1</t>
  </si>
  <si>
    <t>5.2</t>
  </si>
  <si>
    <t>5.2.1</t>
  </si>
  <si>
    <t>5.2.2</t>
  </si>
  <si>
    <t>5.2.3</t>
  </si>
  <si>
    <t>5.2.4</t>
  </si>
  <si>
    <t>5.2.5</t>
  </si>
  <si>
    <t>5.2.6</t>
  </si>
  <si>
    <t>5.2.7</t>
  </si>
  <si>
    <t>5.2.8</t>
  </si>
  <si>
    <t>5.2.9</t>
  </si>
  <si>
    <t>5.2.10</t>
  </si>
  <si>
    <t>5.2.11</t>
  </si>
  <si>
    <t>5.2.12</t>
  </si>
  <si>
    <t>5.3</t>
  </si>
  <si>
    <t>5.3.1</t>
  </si>
  <si>
    <t>5.3.2</t>
  </si>
  <si>
    <t>Guia (meio-fio) concreto, moldada in loco em trecho reto com extrusora, 13 cm base x 22 cm altura - delimitação de pavimentos e jardins. Fornecimento e execução</t>
  </si>
  <si>
    <t>5.4</t>
  </si>
  <si>
    <t>5.4.1</t>
  </si>
  <si>
    <t>5.4.2</t>
  </si>
  <si>
    <t>Sinapi 98519</t>
  </si>
  <si>
    <t>Sinapi 98510</t>
  </si>
  <si>
    <t>Sinapi 98509</t>
  </si>
  <si>
    <t>Sinapi 83770</t>
  </si>
  <si>
    <t xml:space="preserve">Escoramento contínuo de valas tipo misto com perfis "I" de 8" </t>
  </si>
  <si>
    <t>Sinapi 93207</t>
  </si>
  <si>
    <t>Sinapi 93210</t>
  </si>
  <si>
    <t>Sinapi 93243</t>
  </si>
  <si>
    <t>1.1.14</t>
  </si>
  <si>
    <t>1.1.15</t>
  </si>
  <si>
    <t>1.1.16</t>
  </si>
  <si>
    <t>1.1.17</t>
  </si>
  <si>
    <t>1.2.1</t>
  </si>
  <si>
    <t>1.2.3</t>
  </si>
  <si>
    <t>Pagamento da A.R.T. ao CREA-TO, referente a execução das obras</t>
  </si>
  <si>
    <t>Execução de reservatório elevado de água (2000 litros) em canteiro de obra, apoiado em estrutura de madeira</t>
  </si>
  <si>
    <t>Sinapi 87899</t>
  </si>
  <si>
    <t>2.5.2.8</t>
  </si>
  <si>
    <t>Chapisco aplicado em alvenaria (com presença de vãos) e estruturas de concreto de fachada, com rolo para textura acrílica. argamassa traço 1:4 e emulsão polimérica (adesivo) com preparo manual</t>
  </si>
  <si>
    <t>Revolvimento e limpeza manual de solo</t>
  </si>
  <si>
    <t>Plantio de arbusto ou cerca viva + Fornecimento</t>
  </si>
  <si>
    <t>Plantio de árvore ornamental com altura de muda menor ou igual a 2,00 m + Fornecimento</t>
  </si>
  <si>
    <t>Execução de refeitório em canteiro de obra em chapa de madeira compensada, não incluso mobiliário e equipamentos</t>
  </si>
  <si>
    <t>Execução de sanitário e vestiário em canteiro de obra em chapa de madeira compensada, não incluso mobiliário</t>
  </si>
  <si>
    <t>Sinapi 93212</t>
  </si>
  <si>
    <t>Equipamentos de transporte vertical</t>
  </si>
  <si>
    <t>Execução de escritório em canteiro de obra em chapa de madeira compensada, não incluso mobiliário e equipamentos - Administrativo, Técnico, Apoio, Produção, Reunião e Fiscalização</t>
  </si>
  <si>
    <t>2.2.26</t>
  </si>
  <si>
    <t>Composição 0003</t>
  </si>
  <si>
    <t>Composição 0004</t>
  </si>
  <si>
    <t>Composição 0005</t>
  </si>
  <si>
    <t>Composição 0006</t>
  </si>
  <si>
    <t>Composição 0007</t>
  </si>
  <si>
    <t>Composição 0008</t>
  </si>
  <si>
    <t>Composição 0009</t>
  </si>
  <si>
    <t>Composição 0010</t>
  </si>
  <si>
    <t>Composição 0011</t>
  </si>
  <si>
    <t>Composição 0012</t>
  </si>
  <si>
    <t>Composição 0013</t>
  </si>
  <si>
    <t>Composição 0014</t>
  </si>
  <si>
    <t>Composição 0015</t>
  </si>
  <si>
    <t>Composição 0016</t>
  </si>
  <si>
    <t>Composição 0017</t>
  </si>
  <si>
    <t>Composição 0018</t>
  </si>
  <si>
    <t>Composição 0019</t>
  </si>
  <si>
    <t>Composição 0022</t>
  </si>
  <si>
    <t>Composição 0023</t>
  </si>
  <si>
    <t>Composição 0027</t>
  </si>
  <si>
    <t>Composição 0028</t>
  </si>
  <si>
    <t>Composição 0029</t>
  </si>
  <si>
    <t>Composição 0031</t>
  </si>
  <si>
    <t>Composição 0032</t>
  </si>
  <si>
    <t>Composição 0033</t>
  </si>
  <si>
    <t>Composição 0035</t>
  </si>
  <si>
    <t>Composição 0037</t>
  </si>
  <si>
    <t>Composição 0038</t>
  </si>
  <si>
    <t>Composição 0039</t>
  </si>
  <si>
    <t>Composição 0040</t>
  </si>
  <si>
    <t>Composição 0041</t>
  </si>
  <si>
    <t>Composição 0042</t>
  </si>
  <si>
    <t>Composição 0043</t>
  </si>
  <si>
    <t>Composição 0044</t>
  </si>
  <si>
    <t>Composição 0045</t>
  </si>
  <si>
    <t>Composição 0046</t>
  </si>
  <si>
    <t>Sinapi 98680</t>
  </si>
  <si>
    <t>Composição 0047</t>
  </si>
  <si>
    <t>Composição 0048</t>
  </si>
  <si>
    <t>Composição 0049</t>
  </si>
  <si>
    <t>Composição 0050</t>
  </si>
  <si>
    <t>Composição 0051</t>
  </si>
  <si>
    <t>Composição 0052</t>
  </si>
  <si>
    <t>Composição 0053</t>
  </si>
  <si>
    <t>Composição 0054</t>
  </si>
  <si>
    <t>Composição 0055</t>
  </si>
  <si>
    <t>Composição 0056</t>
  </si>
  <si>
    <t>Composição 0057</t>
  </si>
  <si>
    <t>Composição 0058</t>
  </si>
  <si>
    <t>Composição 0059</t>
  </si>
  <si>
    <t>Composição 0064</t>
  </si>
  <si>
    <t>Composição 0065</t>
  </si>
  <si>
    <t>Composição 0066</t>
  </si>
  <si>
    <t>Composição 0067</t>
  </si>
  <si>
    <t>Composição 0068</t>
  </si>
  <si>
    <t>Composição 0069</t>
  </si>
  <si>
    <t>Composição 0070</t>
  </si>
  <si>
    <t>Composição 0071</t>
  </si>
  <si>
    <t>Composição 0072</t>
  </si>
  <si>
    <t>Composição 0073</t>
  </si>
  <si>
    <t>Composição 0074</t>
  </si>
  <si>
    <t>Composição 0075</t>
  </si>
  <si>
    <t>Composição 0076</t>
  </si>
  <si>
    <t>Composição 0077</t>
  </si>
  <si>
    <t>Composição 0078</t>
  </si>
  <si>
    <t>Composição 0079</t>
  </si>
  <si>
    <t>Composição 0080</t>
  </si>
  <si>
    <t>Composição 0081</t>
  </si>
  <si>
    <t>Composição 0082</t>
  </si>
  <si>
    <t>Composição 0083</t>
  </si>
  <si>
    <t>Composição 0084</t>
  </si>
  <si>
    <t>Composição 0085</t>
  </si>
  <si>
    <t>Composição 0086</t>
  </si>
  <si>
    <t>Composição 0087</t>
  </si>
  <si>
    <t>Composição 0088</t>
  </si>
  <si>
    <t>Composição 0089</t>
  </si>
  <si>
    <t>Composição 0090</t>
  </si>
  <si>
    <t>Composição 0091</t>
  </si>
  <si>
    <t>Composição 0092</t>
  </si>
  <si>
    <t>Composição 0093</t>
  </si>
  <si>
    <t>Composição 0094</t>
  </si>
  <si>
    <t>Composição 0095</t>
  </si>
  <si>
    <t>Composição 0096</t>
  </si>
  <si>
    <t>Composição 0097</t>
  </si>
  <si>
    <t>Composição 0098</t>
  </si>
  <si>
    <t>Composição 0099</t>
  </si>
  <si>
    <t>Composição 0100</t>
  </si>
  <si>
    <t>Composição 0101</t>
  </si>
  <si>
    <t>Composição 0102</t>
  </si>
  <si>
    <t>Composição 0103</t>
  </si>
  <si>
    <t>Composição 0104</t>
  </si>
  <si>
    <t>Composição 0105</t>
  </si>
  <si>
    <t>Composição 0106</t>
  </si>
  <si>
    <t>Composição 0107</t>
  </si>
  <si>
    <t>Composição 0108</t>
  </si>
  <si>
    <t>Composição 0109</t>
  </si>
  <si>
    <t>Composição 0110</t>
  </si>
  <si>
    <t>Composição 0111</t>
  </si>
  <si>
    <t>Composição 0112</t>
  </si>
  <si>
    <t>Composição 0113</t>
  </si>
  <si>
    <t>Composição 0114</t>
  </si>
  <si>
    <t>Composição 0115</t>
  </si>
  <si>
    <t>Composição 0116</t>
  </si>
  <si>
    <t>Composição 0117</t>
  </si>
  <si>
    <t>Composição 0118</t>
  </si>
  <si>
    <t>Composição 0119</t>
  </si>
  <si>
    <t>Composição 0120</t>
  </si>
  <si>
    <t>Composição 0121</t>
  </si>
  <si>
    <t>Composição 0122</t>
  </si>
  <si>
    <t>Registro de pressão, Ø3/4", corpo de latão ou bronze, rosca BSP, haste não ascendente. Ref. FABRIMAR ou similar:</t>
  </si>
  <si>
    <t>Torneira de serviço, em latão cromado, 1/4 de volta, Ø1/2”. Ref.: DOCOL - LÓGGICA ou similar.</t>
  </si>
  <si>
    <t>Crivo para tubulação de sucção do reservatório de água, Ø2", em ferro maleável, rosca BSP.</t>
  </si>
  <si>
    <t>Junta de expansão metálica flangeada, Ø2",em aço inox e ligas especiais com flanges em aço carbono. Ref.: Indfol</t>
  </si>
  <si>
    <t>Sistema de medição de consumo de água potável, composto por caixa de proteção em alvenaria ou pré-fabricada, Hidrômetro Ø1" LAO, 2 registros de gaveta Ø1", conexões e acabamentos. Padrão da Concessionária local.</t>
  </si>
  <si>
    <t>Sistema de bombeamento de agua de potável, composto por duas bombas centrifugas, conexões, fixações, quadro de comando, etc. Conforme Especificações no Memorial Descritivo.</t>
  </si>
  <si>
    <t>Sistema de bombeamento de agua de poço, composto por duas bombas centrifugas, conexões, fixações, quadro de comando, etc. Conforme Especificações no Memorial Descritivo.</t>
  </si>
  <si>
    <t>Placa Solar, com área de captação de 2,00m² e produção média mensal de energia (PMDEE) de 161,3 kwh/mês, dotadas de vidro transparente de alta resistência para proteção dos tubos de cobre, isolamento em poliuretano, caixa em alumínio, aletas de cobre, classificação INMETRO “A”. Ref. SOLETROL Max Alumínio ou superior.</t>
  </si>
  <si>
    <t>Estação de tratamento de água (ETA), compacta, com vazão de até 30m³/dia (1,90m³/h), completa e montada, monobloco, incluindo bombas, filtro, quadro de comando, dosador de cloro eletrônico, válvulas, tubulações e todos os demais componentes necessários ao seu perfeito funcionamento. Dimensões básicas estimadas: 3,00x1,30x2,55m, incluindo transporte vertical e horizontal. Fornecimento e instalação. Ref.: ECODEPUR modelo ETA-CM 30 ou superior.</t>
  </si>
  <si>
    <t>Instalações Hidráulicas - CASA DE BOMBAS DAS PISCINAS  - Fornecimento e instalação de:</t>
  </si>
  <si>
    <t>Bomba centrífuga de 7.1/2 CV, rotação de 3500 RPM, IP-55, 220/380V - 60Hz, trifásico, vazão de 57,10 m³/h, altura manométrica de 25,0 mca. Ref.: JACUZZI - Mod. 75GA3-T</t>
  </si>
  <si>
    <t>Bomba centrífuga com pré-filtro incorporado, 2 CV, 380V - 60Hz, trifásico, vazão de 24,20 m³/h, altura manométrica de 14 mca. Ref.: JACUZZI - Mod. 2B-T</t>
  </si>
  <si>
    <t>Bomba centrífuga com pré-filtro incorporado, 1 CV, 380V - 60Hz, trifásico, vazão de 11,70 m³/h, altura manométrica de 14 mca. Ref.: JACUZZI - Mod. 1A-T</t>
  </si>
  <si>
    <t>Filtro série "SC", alta vazão, com areia permanente, feito em aço carbono, pintura anticorrosiva, com vazão de 132 m³/h, área de filtração de 3,50 m²/h. Ref.: JACUZZI - Mod. 2-242SC9-T</t>
  </si>
  <si>
    <t>Filtro série "SC", alta vazão, com areia permanente, feito em aço carbono, pintura anticorrosiva, com vazão de 24 m³/h, área de filtração de 0,65 m²/h. Ref.: JACUZZI - Mod. 36SC6-T</t>
  </si>
  <si>
    <t>Filtro série "CFA", alta vazão, com areia permanente, com vazão de 11,50 m³/h, área de filtração de 0,19 m²/h. Ref.: JACUZZI - Mod. 19CFA4-T</t>
  </si>
  <si>
    <t>Pré-filtro série "SO", em ferro fundido, bocais com flange Ø4"</t>
  </si>
  <si>
    <t>Bomba dosadora de cloro e demais produtos químicos para piscina, com vazão de 20 litros/hora, pressão de trabalho de até 4bar, tensão 220V. Ref.: EXATTA modelo EX2-20 ou similar</t>
  </si>
  <si>
    <t>Controlador de cloro e pH para automação do sistema de cloração de piscinas, controla as bombas dosadoras, funcionamento automático, 220V. Ref.: GENCO modelo 3100 OU SIMILAR.</t>
  </si>
  <si>
    <t>Bocal Retorno para piscina Ø50mm. Ref. JACUZZI ou similar</t>
  </si>
  <si>
    <t>Bocal Aspiração para piscina Ø50mm. Ref. JACUZZI ou similar</t>
  </si>
  <si>
    <t>Coadeira para piscina. Ref.: JACUZZI - Série WII ou similar.</t>
  </si>
  <si>
    <t>Ralo de fundo para piscina, anti-vortice. Ref. JACUZZI ou similar.</t>
  </si>
  <si>
    <t>Sistema de segurança para desligamento de bomba de piscina, automático, através de libertação por vácuo (SLV). Ref.: SODRAMAR - mod. SR500</t>
  </si>
  <si>
    <t>Base de apoio para bomba, sistema anti-vibrátil, com coxins de borracha</t>
  </si>
  <si>
    <t>Ralo seco em PVC, 100x40mm. Incluindo: porta grelha e grelha em aço inox. Ref.: TIGRE ou similar.</t>
  </si>
  <si>
    <t>Ralo hemisférico tipo "abacaxi", Ø100mm, em ferro fundido.</t>
  </si>
  <si>
    <t>Canaleta de piso com grelha e caixilho, em aço inox, 17x12cm (LxP), linear. Conforme detalhe constante em projeto.</t>
  </si>
  <si>
    <t>Canaleta de piso em concreto armado, 300x350mm (LxP), linear, com tampas modulares de concreto armado, 400x400x50mm, com furos de Ø3cm para drenagem do piso. Conforme detalhe constante em projeto.</t>
  </si>
  <si>
    <t>Poço de visita da rede de esgoto sanitário, Ø1000mm, executado em anéis de concreto pré-moldado, fundo com canaletas direcionais de fluxo, impermeabilizado, base em concreto armado, com profundidade variando de 1,50m a 2,50m. Conforme detalhe constante em projeto.</t>
  </si>
  <si>
    <t>Caixa de gordura especial,  1,20x1,50m, em blocos de concreto com capacidade útil para 550 refeições/dia. Conforme detalhe constante em projeto.</t>
  </si>
  <si>
    <t>Caixa sifonada dupla, Ø600mm, em concreto pré-moldado, com capacidade para 120 litros. Conforme detalhe constante em projeto.</t>
  </si>
  <si>
    <t>Tampão circular de ferro fundido, articulado, Ø600mm, classe A-15, com a inscrição "Esgoto Sanitário".</t>
  </si>
  <si>
    <t>Tampão circular de ferro fundido, articulado, Ø600mm, classe C-250, com a inscrição "Gordura".</t>
  </si>
  <si>
    <t>Sistema de tratamento de esgoto sanitário, composto por: 1 Tanque séptico 4,50x2,00m, retangular com câmara única + 1 filtro anaeróbio Ø3,00m, cilíndrico, com fundo falso, com orifícios, leito filtrante composto por pedra britada Nº 4 e dispositivo de saída em vertedouro tipo calha + caixa de distribuição Ø1,00m, executado em anéis de concreto pré-moldado, fundo com canaletas direcionais de fluxo, impermeabilizado, base em concreto armado + 4 Sumidouros Ø3,00m, em anéis com furos e fundo em brita nº 3 ou 4. Conforme detalhe constante em projeto.</t>
  </si>
  <si>
    <t>Eletroduto em PVC rígido (preto), incluindo curvas, luvas, buchas e arruelas, ref.: Tigre ou similar. - Ø3/4"</t>
  </si>
  <si>
    <t>Eletroduto em PVC rígido (preto), incluindo curvas, luvas, buchas e arruelas, ref.: Tigre ou similar. - Ø1"</t>
  </si>
  <si>
    <t>Eletroduto em PVC rígido (preto), incluindo curvas, luvas, buchas e arruelas, ref.: Tigre ou similar. - Ø1 1/4"</t>
  </si>
  <si>
    <t>Eletroduto em PVC rígido (preto), incluindo curvas, luvas, buchas e arruelas, ref.: Tigre ou similar. - Ø1 1/2"</t>
  </si>
  <si>
    <t>Eletroduto em Aço Galvanizado tipo pesado, incluindo curvas, luvas, buchas e arruelas, ref.: A.D.MARTINI, APOLO, ELECON, MOPA, THOMEU. - Ø1"</t>
  </si>
  <si>
    <t>Eletrocalha perfurada com tampa, aço galvanizado, peça de 3m inclusive conexões - 100x100mm</t>
  </si>
  <si>
    <t>Eletrocalha perfurada com tampa, aço galvanizado, peça de 3m inclusive conexões - 200x100mm</t>
  </si>
  <si>
    <t>Caixa de passagem aparente 30x30x12cm (ver especificação no memorial descritivo)</t>
  </si>
  <si>
    <t>Caixa de passagem aparente 120x120x12cm (ver especificação no memorial descritivo)</t>
  </si>
  <si>
    <t>Caixa de passagem subterrânea - 120x120x130cm - Tipo R3, completa com tampão tipo pesado</t>
  </si>
  <si>
    <t>Caixa de passagem redonda fabricadas em alumínio com tampa aparafusada, tratada e pintada eletrostaticamente na cor cinza. Ref.: CPT-10/PX-15 WETZEL</t>
  </si>
  <si>
    <t xml:space="preserve">Caixa especial para embutir em piso elevado, em aço galvanizado estampado  4"x2" para uma  tomadas RJ45 Cat.6A. Com espelho em latão escovado com      tampa articulada com mola, incluindo parafusos  </t>
  </si>
  <si>
    <t xml:space="preserve">Caixa especial para embutir em piso elevado, em aço galvanizado estampado  4"x2" para duas  tomadas RJ45 Cat.6A. Com espelho em latão escovado com      tampa articulada com mola, incluindo parafusos  </t>
  </si>
  <si>
    <t>Sinapi 95785</t>
  </si>
  <si>
    <t>Ponto de rede para instalar em caixa 4"x2"  com 1 conector fêmea RJ45 CAT.6A incluindo espelho e todos os acessórios necessários.</t>
  </si>
  <si>
    <t>Ponto de rede para instalar em caixa 4"x2" com 2 conectores fêmea RJ45 CAT.6A incluindo espelho e todos os acessórios necessários.</t>
  </si>
  <si>
    <t>Ponto de rede para instalar em caixa de piso com 1  conector fêmea RJ45 CAT.6A incluindo todos os acessórios necessários.</t>
  </si>
  <si>
    <t>Ponto de rede para instalar em caixa de piso com 2  conectores  fêmea RJ45 CAT.6A incluindo todos os acessórios necessários.</t>
  </si>
  <si>
    <t>RACK-GUR-01 (Rack Principal), conforme detalhado em projeto. Rack fechado, tipo servidor, padrão 19" com 42U de altura x 600mm de Largura x 1100mm de Profundidade, completo e montado, incluindo todos os acessórios e duas réguas de tomadas com 12 posições, 2P+T de 10A.  (Conforme plano de faces em projeto e Memorial Descritivo)</t>
  </si>
  <si>
    <t>RACK-GUR-02, conforme detalhado em projeto, padrão 19" 42U, completo e montado, incluindo todos os acessórios e uma régua de tomadas com 12 posições, 2P+T de 10A. (Conforme plano de faces em projeto e Memorial Descritivo)</t>
  </si>
  <si>
    <t xml:space="preserve">RACK-GUR-03, conforme detalhado em projeto, padrão 19" 42U, completo e montado, incluindo todos os acessórios e uma régua de tomadas com 12 posições, 2P+T de 10A. (Conforme plano de faces em projeto e Memorial Descritivo) </t>
  </si>
  <si>
    <t>RACK-GUR-04, conforme detalhado em projeto, padrão 19" 42U, completo e montado, incluindo todos os acessórios e uma régua de tomadas com 12 posições, 2P+T de 10A. (Conforme plano de faces em projeto e Memorial Descritivo)</t>
  </si>
  <si>
    <t>RACK-CFTV, conforme detalhado em projeto, padrão 19" 42U, completo e montado, incluindo todos os acessórios, duas régua de tomadas com 12 posições, 2P+T de 10A e todos os equipamentos do sistema de CFTV nele contido. (Conforme plano de faces em projeto e Memorial Descritivo)</t>
  </si>
  <si>
    <t>Poço de aterramento composto por caixa em PEAD com 40x40cm com tampa de alumínio fundido com haste de aterramento Copperweld Ø3/4"x3,00m e conector haste/cabo de bronze para cordoalha de 95mm²</t>
  </si>
  <si>
    <t>Conector mecânico em bronze para cabo 50mm² incluindo parafuso de fixação</t>
  </si>
  <si>
    <t>Extintor de incêndio sobre-rodas  tipo "ABC" 50Kg</t>
  </si>
  <si>
    <t>Placa de sinalização de Hidrante, fabricada em PVC, com dimensões padronizadas, conforme NBR 13434 e projeto.</t>
  </si>
  <si>
    <t>Sinalização de solo para equipamentos de combate a incêndio (hidrantes e extintores).</t>
  </si>
  <si>
    <t>Placa de sinalização de quadro elétrico, fabricada em PVC, com dimensões padronizadas, conforme NBR 13434 e projeto.</t>
  </si>
  <si>
    <t>Placa de sinalização de proibido utilizar elevador em caso de incêndio, fabricada em PVC, com dimensões padronizadas, conforme NBR 13434 e projeto.</t>
  </si>
  <si>
    <t>Placa de sinalização para saída de emergência, fabricada em PVC, com dimensões padronizadas, conforme NBR 13434 e projeto.</t>
  </si>
  <si>
    <t>Placa de sinalização para escada de emergência, fabricada em PVC com dimensões padronizadas, conforme NBR 13434 e projeto.</t>
  </si>
  <si>
    <t>Placa de sinalização de indicação do pavimento, fabricada em PVC com dimensões padronizadas, conforme NBR 13434 e projeto.</t>
  </si>
  <si>
    <t>Placa de sinalização ''Instruções para porta corta-fogo'', fabricada em PVC, com dimensões padronizadas, conforme NBR 13434 e projeto.</t>
  </si>
  <si>
    <t>Placa de sinalização ''Alarme sonoro'', fabricada em PVC, com dimensões padronizadas, conforme NBR 13434 e projeto.</t>
  </si>
  <si>
    <t>Placa de sinalização ''Comando manual de alarme'', fabricada em PVC, com dimensões padronizadas, conforme NBR 13434 e projeto.</t>
  </si>
  <si>
    <t>Placa de sinalização de indicação dos sistemas de proteção contra incêndio existente na edificação, fabricada em PVC, com dimensões padronizadas, conforme NBR 13434 e projeto.</t>
  </si>
  <si>
    <t>Placa de sinalização ''Comando manual de alarme'' ou bomba de incêndio, fabricada em PVC, com dimensões padronizadas, conforme NBR 13434 e projeto.</t>
  </si>
  <si>
    <t>Hidrante de Recalque (passeio) com válvula de gaveta angular 45º, Ø2.1/2", em caixa embutida no piso com dimensões úteis de 60X40cm com tampa articulável em FF, conforme projeto.</t>
  </si>
  <si>
    <t xml:space="preserve">Sistema de pressurização para canalização de hidrantes, composto por: 2 eletrobombas centrífugas de 10CV-220/380V, incluindo bases anti-vibráteis, 6 registros de gaveta Ø2.1/2", 2 válvulas de retenção vertical Ø2.1/2", 4 juntas de expansão Ø2.1/2", 3 registro Ø1", 1 manômetro, 1 válvula de alívio, 1 tanque de pressão , 1 pressostato, 9m tubo  1", conexões, fixação para tubulação e demais componentes, conforme projeto (SESC-TO-GURUPI-INST-INC-007-R01) . </t>
  </si>
  <si>
    <t>Pintura da canalização de combate a incêndio, quando instalada aparente, na cor vermelho segurança, incluindo fundo protetor.</t>
  </si>
  <si>
    <t>Blocos de ancoragem (mudança de direção)</t>
  </si>
  <si>
    <t>m3</t>
  </si>
  <si>
    <t>Caixa de passagem subterrânea 50x50x80cm</t>
  </si>
  <si>
    <t>Caixa de passagem de sobrepor 40x40x20cm em aço estampado com tampa cega aparafusada, tratada e pintada eletrostaticamente na cor cinza.</t>
  </si>
  <si>
    <t>L3 - Luminária retangular hermética - LED 31W Ref.: LPT - 40 (ITAIM) ou similar;</t>
  </si>
  <si>
    <t>L6 - Luminária circular de embutir com LED 19W Ref.: DORAH-EP-MC (ITAIM) ou similar;</t>
  </si>
  <si>
    <t>L10 - Luminária tipo arandela, com LED 9W. Ref.: BLOCK (LUMINI) ou similar;</t>
  </si>
  <si>
    <t>L15 - Luminária pendente com LED 110NW. Ref.: BY698P (PHILIPS) ou similar;</t>
  </si>
  <si>
    <t>Tomada, 2P+T-10A em mobília com calha técnica</t>
  </si>
  <si>
    <t>Tomada tipo industrial, 3 polos, 25A, blindada, IP67, incluindo plugue. Ref.: STECK S3506/S3576</t>
  </si>
  <si>
    <t>Transformador monofásico, 500VA, 220V / 12v para iluminação sub-aquática. (Ref.: Sodramar)</t>
  </si>
  <si>
    <t>Eletroduto em PVC rígido, antichama, roscável, classe B, cor preta (NBR-15465),incluindo curvas, luvas, buchas e arruelas. Ref.: TIGRE ou similar - Ø3/4"</t>
  </si>
  <si>
    <t>Eletroduto em Aço Galvanizado conforme NBR5598, incluindo curvas, luvas, buchas e arruelas, ref.: A.D.MARTINI, APOLO, ELECON, MOPA, THOMEU. - Ø3/4"</t>
  </si>
  <si>
    <t>Caixa de passagem ou ligação tipo "Condulete", fabricada em alumínio silício, com tampa aparafusada, com juntas de vedação em PVC, conexões roscáveis, atendendo aos diversos tipos padronizados, conforme projeto. - Ø3/4"</t>
  </si>
  <si>
    <t>Central de detecção e alarme, tipo endereçável com número máximo de endereços de 252 x 2. Ref.: SIEMENS-FC722-ZZ/-YZ ou similar</t>
  </si>
  <si>
    <t>Caixa de ligação à prova de explosão, com componentes conforme diagrama em projeto</t>
  </si>
  <si>
    <t>Instalações de Gás.  Fornecimento e instalação de:</t>
  </si>
  <si>
    <t>Válvula de bloqueio automático sobrepressão, corpo em ferro fundido nodular GGG40, Ø3/4" rosca NPT</t>
  </si>
  <si>
    <t>Regulador de pressão de 2º estágio, Ø1/2". Ref.: CLESSE - COMAP do Brasil Ltda - Mod. BP2202 (cód. CB57811) ou Similar</t>
  </si>
  <si>
    <t>Mangueira (Pig Tail) de borracha sintética resistente a gás GLP, revestida com fios de latão. Ref.: UTILIFLEX ou Similar.</t>
  </si>
  <si>
    <t>Central de GLP, com capacidade para 8 botijões de 90KG, divididos em duas baterias de 4 botijões. Construída em alvenaria com porta de grade metálica. Incluindo: Válvula reguladora de pressão de 1º estágio, mangueiras (pig tail), manifold, válvulas de esfera, manômetros, conexões e suportes de fixação. Conforme detalhe constante em projeto.</t>
  </si>
  <si>
    <t>Envelope de concreto, 40x40cm, para tubulações enterradas. Conforme detalhe constante em projeto.</t>
  </si>
  <si>
    <t>Instalações de Ar Comprimido Clínico.  Fornecimento e instalação de:</t>
  </si>
  <si>
    <t>Manômetro, diferencial de pressão, escalada 0 a 2 bar. Ref.: SCHULZ código 007.0314-0 ou similar.</t>
  </si>
  <si>
    <t>Purgador, eletrônico, para tensão 110V, diâmetro 3/8”. Ref.: SCHULZ modelo OS 16/EZ1 ou similar.</t>
  </si>
  <si>
    <t>Pressostato, faixa de atuação 4 a 12 bar, equipado com chave manual. Grau de proteção IP 43. Propriedades de acordo com EN 60947. Ref. DANFOSS tipo CS ou similar.</t>
  </si>
  <si>
    <t>Veneziana para tomada de ar externo fabricada em alumínio anodizado com dimensões 400x400mm e possuirá filtro MSP+RG. Ref. TROPICAL - TAE ou similar.</t>
  </si>
  <si>
    <t>Posto de utilização para sistema de ar comprimido, corpo usinado em latão cromado, com manômetro de saída com escala 0 a 14bar, pressão máxima de saída 7bar, com válvula agulha. Ref. LINDE ou similar.</t>
  </si>
  <si>
    <t>Pintura da tubulação na cor azul, conforme padronização da ABNT, incluindo tarjas de identificação a cada 1,50m.</t>
  </si>
  <si>
    <t>Tubos em PVC rígido, soldável (marrom), 6m, incluindo conexões - Ø110 mm, apoios, suportes e fixações</t>
  </si>
  <si>
    <t>Tubo de aço carbono com costura, classe média, galvanizado, conexões em aço forjado, rosca BSP, classe 150 libras. Ø 1.1/2", apoios, suportes e fixações</t>
  </si>
  <si>
    <t>Tubo de aço carbono com costura, classe média, galvanizado, conexões em aço forjado, rosca BSP, classe 150 libras Ø 2", apoios, suportes e fixações</t>
  </si>
  <si>
    <t>Tubos em CPVC rígido, soldável, 6m, incluindo conexões Ø22, apoios, suportes e fixações</t>
  </si>
  <si>
    <t>Tubos em CPVC rígido, soldável, 6m, incluindo conexões Ø28, apoios, suportes e fixações</t>
  </si>
  <si>
    <t>Tubos em Cobre classe "E", soldável, 6m, incluindo isolamento térmico em polietileno expandido, proteção mecânica e conexões. Ø22, apoios, suportes e fixações</t>
  </si>
  <si>
    <t>Tubos em Cobre classe "E", soldável, 6m, incluindo isolamento térmico em polietileno expandido, proteção mecânica e conexões. Ø28, apoios, suportes e fixações</t>
  </si>
  <si>
    <t>Tubos em Cobre classe "E", soldável, 6m, incluindo isolamento térmico em polietileno expandido, proteção mecânica e conexões. Ø35, apoios, suportes e fixações</t>
  </si>
  <si>
    <t>Tubos em Cobre classe "E", soldável, 6m, incluindo isolamento térmico em polietileno expandido, proteção mecânica e conexões. Ø42, apoios, suportes e fixações</t>
  </si>
  <si>
    <t>Válvulas tipo "Gaveta" corpo de latão ou bronze, rosca BSP, haste não ascendente. Ref. FABRIMAR ou similar: Ø3/4"</t>
  </si>
  <si>
    <t>Válvulas tipo "Gaveta" corpo de latão ou bronze, rosca BSP, haste não ascendente. Ref. FABRIMAR ou similar: Ø1"</t>
  </si>
  <si>
    <t>Válvulas tipo "Gaveta" corpo de latão ou bronze, rosca BSP, haste não ascendente. Ref. FABRIMAR ou similar: Ø1.1/4"</t>
  </si>
  <si>
    <t xml:space="preserve">Válvulas tipo "Gaveta" corpo de latão ou bronze, rosca BSP, haste não ascendente. Ref. FABRIMAR ou similar: Ø1.1/2" </t>
  </si>
  <si>
    <t xml:space="preserve">Válvulas tipo "Gaveta" corpo de latão ou bronze, rosca BSP, haste não ascendente. Ref. FABRIMAR ou similar: Ø2" </t>
  </si>
  <si>
    <t>Válvulas tipo "Gaveta" corpo de latão ou bronze, rosca BSP, haste não ascendente. Ref. FABRIMAR ou similar: Ø4"</t>
  </si>
  <si>
    <t>Válvula de retenção com portinhola, metálica, rosca BSP. Ref. DECA ou similar: Ø3/4"</t>
  </si>
  <si>
    <t xml:space="preserve">Válvula de retenção com portinhola, metálica, rosca BSP. Ref. DECA ou similar: Ø1.1/2" </t>
  </si>
  <si>
    <t xml:space="preserve">Acabamento cromado para válvulas tipo "Gaveta", Ref. FABRIMAR ou similar: Para registro de Ø3/4" </t>
  </si>
  <si>
    <t xml:space="preserve">Acabamento cromado para válvulas tipo "Gaveta", Ref. FABRIMAR ou similar: Para registro de Ø1" </t>
  </si>
  <si>
    <t>União em PVC. Ref.: TIGRE ou AMANCOØ60 mm</t>
  </si>
  <si>
    <t>Redução Concêntrica em PVC soldável. Ref.: TIGRE ou AMANCO Ø110 mm x Ø85 mm</t>
  </si>
  <si>
    <t>Redução Concêntrica em PVC soldável. Ref.: TIGRE ou AMANCO Ø110 mm x Ø60 mm</t>
  </si>
  <si>
    <t>Redução Concêntrica em PVC soldável. Ref.: TIGRE ou AMANCO Ø85 mm x Ø60 mm</t>
  </si>
  <si>
    <t>Adaptador soldável com bolsa e rosca em PVC. Ref.: TIGRE ou AMANCO Ø 60 mm x Ø2"</t>
  </si>
  <si>
    <t>Junta de expansão metálica flangeada, em aço inox e ligas especiais com flanges em aço carbono. Ref.: INDFOL ou similar.Ø4"</t>
  </si>
  <si>
    <t>Registro de esfera em PVC soldável. Ref.: TIGRE ou AMANCO Ø50 mm</t>
  </si>
  <si>
    <t>Registro de esfera em PVC soldável. Ref.: TIGRE ou AMANCO Ø60 mm</t>
  </si>
  <si>
    <t>Registro de esfera em PVC soldável. Ref.: TIGRE ou AMANCO Ø85 mm</t>
  </si>
  <si>
    <t>Registro de esfera em PVC soldável. Ref.: TIGRE ou AMANCO Ø110 mm</t>
  </si>
  <si>
    <t>Tubos em PVC rígido, soldável (marrom), 6m, incluindo conexões - Ø85 mm, apoios, suportes e fixações</t>
  </si>
  <si>
    <t>Tubo de PVC rígido tipo esgoto, série R, vara com 6m, incluindo conexões, apoios, suportes e fixações. Ref.: TIGRE ou similar - Ø150 mm</t>
  </si>
  <si>
    <t>Tubo de ferro fundido, vara com 6m, incluindo conexões. Ref.: SAINT-GOBAIN ou similar. Ø 50 mm, apoios, suportes e fixações</t>
  </si>
  <si>
    <t>Tubo de ferro fundido, vara com 6m, incluindo conexões. Ref.: SAINT-GOBAIN ou similar. Ø 75 mm, apoios, suportes e fixações</t>
  </si>
  <si>
    <t>Tubo de ferro fundido, vara com 6m, incluindo conexões. Ref.: SAINT-GOBAIN ou similar. Ø 100 mm, apoios, suportes e fixações</t>
  </si>
  <si>
    <t>Isolamento de calor, através de espuma de polietileno, com espessura acima de 8,0mm, para tubulação de dreno de Ar Condicionado Ø 40 mm</t>
  </si>
  <si>
    <t>Isolamento de calor, através de espuma de polietileno, com espessura acima de 8,0mm, para tubulação de dreno de Ar Condicionado Ø 50 mm</t>
  </si>
  <si>
    <t>Caixa de passagem ou ligação tipo "Condulete", fabricada em alumínio silício, com tampa aparafusada, com juntas de vedação em PVC, conexões roscáveis, atendendo aos diversos tipos padronizados, conforme projeto. WETZEL ou similar. - Ø 1"</t>
  </si>
  <si>
    <t>Válvula com crivo Ø2.1/2"</t>
  </si>
  <si>
    <t>Estação de trabalho para  sistema de CFTV, conforme especificado no Memorial Descritivo.  Ref. DELL ou superior</t>
  </si>
  <si>
    <t>Compressor Odontológico, atendendo as seguintes especificações: Tipo: Isento de óleo (odontológico) Sistema: Pistão Deslocamento teórico (pcm) 12 / Deslocamento teórico (l/m) 340  / Dimensões LxAxP (mm) 480 x 780 x 900 / Nº de Polos 4 / Peso Bruto (kg) 115 / Peso Líquido (kg)  96,5 / Potência do motor (HP) 2 x 1,0 / Potência do motor (kW) 1,50 / Pressão de Operação Máxima (bar) 8,3 / Pressão de Operação Máxima (lbf/pol²) 120 / Pressão de Operação Mínima (bar) 5,5 / Pressão de Operação Mínima (lbf/pol²) 80 / Unidade Compressora - Nº de Estágios 1 / Unidade Compressora - Nº de Pistões 2 x 2-V / Volume do Reservatório de Ar (L)  96 / Referência: SCHULZ - Modelo: MSV 12/100 ou similar</t>
  </si>
  <si>
    <t>Cabo flexível em cobre eletrolítico com isolamento em PVC antichama (70ºC), 750V, Ref.: SIEMENS, FICAP, PHELS DODGE, PRYSMIAN ou superior: 2,5 mm²</t>
  </si>
  <si>
    <t>Cabo flexível em cobre eletrolítico com isolamento em PVC antichama (70ºC), 750V, Ref.: SIEMENS, FICAP, PHELS DODGE, PRYSMIAN ou superior: 4 mm²</t>
  </si>
  <si>
    <t>Cabo PP, em cobre eletrolítico com isolamento em PVC antichama, 750V, Ref.: Cabo PP Cordplast 450/750V da PRYSMIAN ou superior: 3x2,5 mm²</t>
  </si>
  <si>
    <t>Cabo flexível em cobre eletrolítico com isolamento em PVC antichama (90ºC), 0,6/1kV, Ref.: SIEMENS, FICAP, PHELS DODGE, PRYSMIAN ou superior: 2,5 mm²</t>
  </si>
  <si>
    <t>Cabo flexível em cobre eletrolítico com isolamento em PVC antichama (90ºC), 0,6/1kV, Ref.: SIEMENS, FICAP, PHELS DODGE, PRYSMIAN ou superior: 4 mm²</t>
  </si>
  <si>
    <t>Cabo flexível em cobre eletrolítico com isolamento em PVC antichama (90ºC), 0,6/1kV, Ref.: SIEMENS, FICAP, PHELS DODGE, PRYSMIAN ou superior: 6 mm²</t>
  </si>
  <si>
    <t>Cabo flexível em cobre eletrolítico com isolamento em PVC antichama (90ºC), 0,6/1kV, Ref.: SIEMENS, FICAP, PHELS DODGE, PRYSMIAN ou superior: 10 mm²</t>
  </si>
  <si>
    <t>Cabo flexível em cobre eletrolítico com isolamento em PVC antichama (90ºC), 0,6/1kV, Ref.: SIEMENS, FICAP, PHELS DODGE, PRYSMIAN ou superior: 35 mm²</t>
  </si>
  <si>
    <t>Cabo flexível em cobre eletrolítico com isolamento em EPR antichama (90ºC), classe de tensão 0,6/1kV, Ref.: SIEMENS, FICAP, PHELS DODGE, PRYSMIAN ou superior: 4 mm²</t>
  </si>
  <si>
    <t>Cabo flexível em cobre eletrolítico com isolamento em EPR antichama (90ºC), classe de tensão 0,6/1kV, Ref.: SIEMENS, FICAP, PHELS DODGE, PRYSMIAN ou superior: 10 mm²</t>
  </si>
  <si>
    <t>Cabo flexível em cobre eletrolítico com isolamento em EPR antichama (90ºC), classe de tensão 0,6/1kV, Ref.: SIEMENS, FICAP, PHELS DODGE, PRYSMIAN ou superior: 16 mm²</t>
  </si>
  <si>
    <t>Cabo flexível em cobre eletrolítico com isolamento em EPR antichama (90ºC), classe de tensão 0,6/1kV, Ref.: SIEMENS, FICAP, PHELS DODGE, PRYSMIAN ou superior: 25 mm²</t>
  </si>
  <si>
    <t>Cabo flexível em cobre eletrolítico com isolamento em EPR antichama (90ºC), classe de tensão 0,6/1kV, Ref.: SIEMENS, FICAP, PHELS DODGE, PRYSMIAN ou superior: 50 mm²</t>
  </si>
  <si>
    <t>Cabo flexível em cobre eletrolítico com isolamento em EPR antichama (90ºC), classe de tensão 0,6/1kV, Ref.: SIEMENS, FICAP, PHELS DODGE, PRYSMIAN ou superior: 70 mm²</t>
  </si>
  <si>
    <t>Cabo flexível em cobre eletrolítico com isolamento em EPR antichama (90ºC), classe de tensão 0,6/1kV, Ref.: SIEMENS, FICAP, PHELS DODGE, PRYSMIAN ou superior: 95 mm²</t>
  </si>
  <si>
    <t>Cabo flexível em cobre eletrolítico com isolamento em EPR antichama (90ºC), classe de tensão 0,6/1kV, Ref.: SIEMENS, FICAP, PHELS DODGE, PRYSMIAN ou superior: 120 mm²</t>
  </si>
  <si>
    <t>Cabo flexível em cobre eletrolítico com isolamento em EPR antichama (90ºC), classe de tensão 0,6/1kV, Ref.: SIEMENS, FICAP, PHELS DODGE, PRYSMIAN ou superior: 240 mm²</t>
  </si>
  <si>
    <t>Eletroduto Flexível corrugado, fabricado em PEAD, incluindo curvas, luvas, buchas e arruelas, ref.: Kanaflex ou Similar Ø1.1/4"</t>
  </si>
  <si>
    <t>Eletroduto Flexível corrugado, fabricado em PEAD, incluindo curvas, luvas, buchas e arruelas, ref.: Kanaflex ou Similar Ø2"</t>
  </si>
  <si>
    <t>Eletroduto em Aço Galvanizado tipo semi pesado, incluindo curvas, luvas, buchas e arruelas, apoios, suportes e fixações ref.: A.D.MARTINI, APOLO, ELECON, MOPA, THOMEU. - Ø1.1/2"</t>
  </si>
  <si>
    <t>Eletroduto em Aço Galvanizado tipo pesado, incluindo curvas, luvas, buchas e arruelas, apoios, suportes e fixações ref.: A.D.MARTINI, APOLO, ELECON, MOPA, THOMEU. - Ø2 1/2"</t>
  </si>
  <si>
    <t>Eletroduto em Aço Galvanizado tipo pesado, incluindo curvas, luvas, buchas e arruelas, apoios, suportes e fixações ref.: A.D.MARTINI, APOLO, ELECON, MOPA, THOMEU. - Ø4"</t>
  </si>
  <si>
    <t>Eletrocalha perfurada com tampa, aço galvanizado, peça de 3m, incluindo conexões, apoios, suportes e fixações - 150x100mm</t>
  </si>
  <si>
    <t>Eletrocalha perfurada com tampa, aço galvanizado, peça de 3m, incluindo conexões, apoios, suportes e fixações - 200x100mm</t>
  </si>
  <si>
    <t>Eletrocalha perfurada com tampa, aço galvanizado, peça de 3m, incluindo conexões, apoios, suportes e fixações - 400x100mm</t>
  </si>
  <si>
    <t>Perfilado em aço galvanizado incluindo conexões, apoios, suportes e fixações - 38x38mm</t>
  </si>
  <si>
    <t>LE1 - Unidade autônoma para iluminação de emergência, com LEDs brancos de alta intensidade, fluxo luminoso de 600 lumens, potência de 4W, bivolt, instalação de sobrepor, bateria Ni-Cd 3,6V 600mAh, autonomia de 2horas, led indicativo de aparelho ligado, IP20, corpo em ABS antichama, botão de teste, fixada com buchas de nylon e parafusos niquelados. Ref.: SEGURIMAX cód. 22114 ou similar;</t>
  </si>
  <si>
    <t>LE2 - Unidade autônoma para iluminação de emergência, com dois faróis de orientáveis, com LEDs brancos de alta intensidade, fluxo luminoso de 1200 lumens, bivolt, instalação de sobrepor, bateria Gel selada 6V/4Ah, autonomia de 2horas, led indicativo de aparelho ligado, IP20, corpo em ABS antichama, botão de teste, fixada com buchas de nylon e parafusos niquelados. Ref.: SEGURIMAX cód. 24707 ou similar;</t>
  </si>
  <si>
    <t>Fornecimento de Cabine de Medição (ver detalhamento em SESC-TO-GURUPI-INST-EL-011), conforme padrão da concessionária local (ENERGISA). Composta por isoladores, mufla terminal, para-raios e seus respectivos suportes, TCs e TPs e seus respectivos suportes, caixa para medição, caixa para relé de proteção, chave seccionadora tripolar abertura sem carga, disjuntor MT, cabos MT e BT, portas metálicas, grades de proteção. (ver especificação no Memorial Descritivo)</t>
  </si>
  <si>
    <t>LE3 - Luminária para sinalização de emergência indicando SAÍDA com Dupla Face, verde, com adesivo, dimensões padronizadas, conforme projeto. Fluxo luminoso de 30 lumens, com 5 LEDs brancos, autonomia de 3 horas, bivolt, bateria Ni-Cd Recarregável 3,6V 300 mAh, IP20, visor em acrílico, com botão de teste. Ref.: SEGURIMAX modelo 25327 ou similar.</t>
  </si>
  <si>
    <t>L4 - Luminária circular de embutir com LED 9W Ref.: DORAH-EP-PC (ITAIM) ou similar;</t>
  </si>
  <si>
    <t>L5 - Luminária quadrada de embutir com LED 9W Ref.: DORAH-EP-PQ (ITAIM) ou similar;</t>
  </si>
  <si>
    <t>L7 - Luminária retangular de embutir com 2 focos orbitais com LED 7W. Ref.: ORBI-EM-2-M 25° 7W (ITAIM) ou similar;</t>
  </si>
  <si>
    <t>L8 - Luminária retangular de embutir com 1 foco orbital com LED 15W. Ref.: ORBI-EM-M 60° 15W (ITAIM) ou similar;</t>
  </si>
  <si>
    <t>L9 - Luminária quadrada de embutir com LED 39W Ref.: DORAH-EP-GQ (ITAIM) ou similar;</t>
  </si>
  <si>
    <t>L13 - Luminária quadrada de embutir com barra LED 49W. Ref.: MINOTAURO ME 49W (ITAIM) ou similar;</t>
  </si>
  <si>
    <t>L14 - Luminária pendente com LED 20W. Suspensão em cabo de aço de 2m. Ref.: D'ART GESSO 1525 (ITAIM) ou similar;</t>
  </si>
  <si>
    <t>L19 - Luminária tipo arandela tartaruga com bulbo LED 9W. Ref.: TATU (ITAIM) ou similar;</t>
  </si>
  <si>
    <t>L20 - Poste em aço galvanizado a fogo, retangular, h=6m com 2 pétalas de LED 50W. Ref.: TLEX 9610/LD2 (TOTALLIGHT) ou similar;</t>
  </si>
  <si>
    <t>Detector de vazamento de GLP.(ver especificações no memorial descrito)</t>
  </si>
  <si>
    <t>Tubos de cobre sem costura, classe A, com conexões em bronze, com soldagem pelo processo de brasagem oxi-acetilênica, fornecido em varas de 5,0m. Ref. ELUMA ou similar. Ø15 mm</t>
  </si>
  <si>
    <t>Tubos de cobre sem costura, classe A, com conexões em bronze, com soldagem pelo processo de brasagem oxi-acetilênica, fornecido em varas de 5,0m. Ref. ELUMA ou similar. Ø22 mm</t>
  </si>
  <si>
    <t xml:space="preserve">Barra Chata de cobre eletrolítico 3/4"x3/16"x3m (90mm²). Ref.: TERMOTÉCNICA </t>
  </si>
  <si>
    <t>Mastro galvanizado 1.1/2"x6m com captor Franklin em latão cromado 300mm. Fornecido com estaiamento em cabo de aço (4m) e base p/ mastro</t>
  </si>
  <si>
    <t>Mastro galvanizado 1.1/2"x6m com captor Franklin em latão cromado 300mm. Fornecido com estaiamento em cabo de aço, abraçadeira porta-bandeira e apoio</t>
  </si>
  <si>
    <t>Tubo em aço carbono para solda, sem costura, conforme NBR5580 - classe M, 6m, incluindo conexões. ref. TUPER ou similar  -  Ø65mm (2.1/2")</t>
  </si>
  <si>
    <t>Proteção contra corrosão por envolvimento por fita Neutrol e aplicação de emulsão betuminosa da canalização de combate a incêndio, quando instalada
enterrada.</t>
  </si>
  <si>
    <t>Cabo de potência, condutor em cobre eletrolítico nu, tempera mole, encordoado circular compacto (classe 2), blindagem do condutor através de composto Termofixo semicondutor, isolação em composto Termofixo de borracha (EPR 105), blindagem da isolação em camada de composto Termofixo semicondutor de fácil remoção a fio, blindagem metálica com fios de cobre nu, cobertura em PVC ST2 classe de tensão 12/15kV, conforme NBR 7286 e NBR 14039. Ref.: Eprotenax Compact 105 da PRYSMIAN ou similar: 3x35 mm²</t>
  </si>
  <si>
    <t>Tomada 2P+T-10A, com tampa, blindada, IP44, incluindo caixa do mesmo fabricante. REF.: STECK - S8640 (10A)</t>
  </si>
  <si>
    <t>Botão antipânico para piscinas, composto por placa de PVC 22mm, dimensões 30x40cm ou similar. Referência Marchesi ou similar.</t>
  </si>
  <si>
    <t>Quadros de distribuição, conforme especificações contidas no Memorial Descritivo e Diagrama em Projeto. Ref.: SIEMENS, ABB, SCHNEIDER ou similar. QGBT-NE</t>
  </si>
  <si>
    <t>Quadros de distribuição, conforme especificações contidas no Memorial Descritivo e Diagrama em Projeto. Ref.: SIEMENS, ABB, SCHNEIDER ou similar. QTNE-SS-01</t>
  </si>
  <si>
    <t>Quadros de distribuição, conforme especificações contidas no Memorial Descritivo e Diagrama em Projeto. Ref.: SIEMENS, ABB, SCHNEIDER ou similar. QTNE-SS-02</t>
  </si>
  <si>
    <t>Quadros de distribuição, conforme especificações contidas no Memorial Descritivo e Diagrama em Projeto. Ref.: SIEMENS, ABB, SCHNEIDER ou similar. QTNE-1P-01</t>
  </si>
  <si>
    <t>Quadros de distribuição, conforme especificações contidas no Memorial Descritivo e Diagrama em Projeto. Ref.: SIEMENS, ABB, SCHNEIDER ou similar. QTNE-1P-02</t>
  </si>
  <si>
    <t>Quadros de distribuição, conforme especificações contidas no Memorial Descritivo e Diagrama em Projeto. Ref.: SIEMENS, ABB, SCHNEIDER ou similar. QTNE-1P-03</t>
  </si>
  <si>
    <t>Quadros de distribuição, conforme especificações contidas no Memorial Descritivo e Diagrama em Projeto. Ref.: SIEMENS, ABB, SCHNEIDER ou similar. QTNE-1P-04</t>
  </si>
  <si>
    <t>Quadros de distribuição, conforme especificações contidas no Memorial Descritivo e Diagrama em Projeto. Ref.: SIEMENS, ABB, SCHNEIDER ou similar. QTNE-2P-01</t>
  </si>
  <si>
    <t>Quadros de distribuição, conforme especificações contidas no Memorial Descritivo e Diagrama em Projeto. Ref.: SIEMENS, ABB, SCHNEIDER ou similar. QTNE-2P-02</t>
  </si>
  <si>
    <t>Quadros de distribuição, conforme especificações contidas no Memorial Descritivo e Diagrama em Projeto. Ref.: SIEMENS, ABB, SCHNEIDER ou similar. QDLF-COB</t>
  </si>
  <si>
    <t>Quadros de distribuição, conforme especificações contidas no Memorial Descritivo e Diagrama em Projeto. Ref.: SIEMENS, ABB, SCHNEIDER ou similar. QF-SIST.AQ</t>
  </si>
  <si>
    <t>Quadros de distribuição, conforme especificações contidas no Memorial Descritivo e Diagrama em Projeto. Ref.: SIEMENS, ABB, SCHNEIDER ou similar. QF-B.AQ</t>
  </si>
  <si>
    <t>Quadros de distribuição, conforme especificações contidas no Memorial Descritivo e Diagrama em Projeto. Ref.: SIEMENS, ABB, SCHNEIDER ou similar. QF-COMP</t>
  </si>
  <si>
    <t>Quadros de distribuição, conforme especificações contidas no Memorial Descritivo e Diagrama em Projeto. Ref.: SIEMENS, ABB, SCHNEIDER ou similar. QFAC-01</t>
  </si>
  <si>
    <t>Quadros de distribuição, conforme especificações contidas no Memorial Descritivo e Diagrama em Projeto. Ref.: SIEMENS, ABB, SCHNEIDER ou similar. QFAC-02</t>
  </si>
  <si>
    <t>Quadros de distribuição, conforme especificações contidas no Memorial Descritivo e Diagrama em Projeto. Ref.: SIEMENS, ABB, SCHNEIDER ou similar. QFAC-03</t>
  </si>
  <si>
    <t>Quadros de distribuição, conforme especificações contidas no Memorial Descritivo e Diagrama em Projeto. Ref.: SIEMENS, ABB, SCHNEIDER ou similar. QFAC-04</t>
  </si>
  <si>
    <t>Quadros de distribuição, conforme especificações contidas no Memorial Descritivo e Diagrama em Projeto. Ref.: SIEMENS, ABB, SCHNEIDER ou similar. QFAC-05</t>
  </si>
  <si>
    <t>Quadros de distribuição, conforme especificações contidas no Memorial Descritivo e Diagrama em Projeto. Ref.: SIEMENS, ABB, SCHNEIDER ou similar. QFAC-06</t>
  </si>
  <si>
    <t>Quadros de distribuição, conforme especificações contidas no Memorial Descritivo e Diagrama em Projeto. Ref.: SIEMENS, ABB, SCHNEIDER ou similar. QDLF-B.PISC.</t>
  </si>
  <si>
    <t>Quadros de distribuição, conforme especificações contidas no Memorial Descritivo e Diagrama em Projeto. Ref.: SIEMENS, ABB, SCHNEIDER ou similar. QF-C.B..PISC.</t>
  </si>
  <si>
    <t>Quadros de distribuição, conforme especificações contidas no Memorial Descritivo e Diagrama em Projeto. Ref.: SIEMENS, ABB, SCHNEIDER ou similar. QF-POÇO-01</t>
  </si>
  <si>
    <t>Quadros de distribuição, conforme especificações contidas no Memorial Descritivo e Diagrama em Projeto. Ref.: SIEMENS, ABB, SCHNEIDER ou similar. QF-POÇO-02</t>
  </si>
  <si>
    <t>Quadros de distribuição, conforme especificações contidas no Memorial Descritivo e Diagrama em Projeto. Ref.: SIEMENS, ABB, SCHNEIDER ou similar. QF-POÇO-03</t>
  </si>
  <si>
    <t>Quadros de distribuição, conforme especificações contidas no Memorial Descritivo e Diagrama em Projeto. Ref.: SIEMENS, ABB, SCHNEIDER ou similar. QF-ETA</t>
  </si>
  <si>
    <t>Quadros de distribuição, conforme especificações contidas no Memorial Descritivo e Diagrama em Projeto. Ref.: SIEMENS, ABB, SCHNEIDER ou similar. QF-P.ART-01</t>
  </si>
  <si>
    <t>Quadros de distribuição, conforme especificações contidas no Memorial Descritivo e Diagrama em Projeto. Ref.: SIEMENS, ABB, SCHNEIDER ou similar. QF-P.ART-02</t>
  </si>
  <si>
    <t>Quadros de distribuição, conforme especificações contidas no Memorial Descritivo e Diagrama em Projeto. Ref.: SIEMENS, ABB, SCHNEIDER ou similar. QF-C.B.-REC.</t>
  </si>
  <si>
    <t>Quadros de distribuição, conforme especificações contidas no Memorial Descritivo e Diagrama em Projeto. Ref.: SIEMENS, ABB, SCHNEIDER ou similar. QF-BI</t>
  </si>
  <si>
    <t>Quadros de distribuição, conforme especificações contidas no Memorial Descritivo e Diagrama em Projeto. Ref.: SIEMENS, ABB, SCHNEIDER ou similar. QGBT-EE</t>
  </si>
  <si>
    <t>Quadros de distribuição, conforme especificações contidas no Memorial Descritivo e Diagrama em Projeto. Ref.: SIEMENS, ABB, SCHNEIDER ou similar. QTEE-SS-01</t>
  </si>
  <si>
    <t>Quadros de distribuição, conforme especificações contidas no Memorial Descritivo e Diagrama em Projeto. Ref.: SIEMENS, ABB, SCHNEIDER ou similar. QTEE-1P-01</t>
  </si>
  <si>
    <t>Quadros de distribuição, conforme especificações contidas no Memorial Descritivo e Diagrama em Projeto. Ref.: SIEMENS, ABB, SCHNEIDER ou similar. QTEE-1P-02</t>
  </si>
  <si>
    <t>Quadros de distribuição, conforme especificações contidas no Memorial Descritivo e Diagrama em Projeto. Ref.: SIEMENS, ABB, SCHNEIDER ou similar. QTEE-1P-03</t>
  </si>
  <si>
    <t>Quadros de distribuição, conforme especificações contidas no Memorial Descritivo e Diagrama em Projeto. Ref.: SIEMENS, ABB, SCHNEIDER ou similar. QTEE-2P-01</t>
  </si>
  <si>
    <t>Quadros de distribuição, conforme especificações contidas no Memorial Descritivo e Diagrama em Projeto. Ref.: SIEMENS, ABB, SCHNEIDER ou similar. QTEE-2P-02</t>
  </si>
  <si>
    <t>Válvula Solenoide</t>
  </si>
  <si>
    <t xml:space="preserve">Tubo galvanizado por imersão a quente, conforme NBR-5590 – Grau A / ASTM A 53, tratado e pintado na cor amarela, conforme NBR6493. Ref. Apolo ou similar, Incluindo conexões em ferro maleável preto, galvanizado, classe 150 (300 lib.), rosca NPT, conforme NBR6925. Ref. Tupy ou similar. Ø1/2" </t>
  </si>
  <si>
    <t xml:space="preserve">Tubo galvanizado por imersão a quente, conforme NBR-5590 – Grau A / ASTM A 53, tratado e pintado na cor amarela, conforme NBR6493. Ref. Apolo ou similar, Incluindo conexões em ferro maleável preto, galvanizado, classe 150 (300 lib.), rosca NPT, conforme NBR6925. Ref. Tupy ou similar.Ø3/4" </t>
  </si>
  <si>
    <t>Válvula de bloqueio de fluxo (solenoide) Ø3/4", corpo em alumínio fundido. Ref.: ALARMSEG - Mod. ALMEV12</t>
  </si>
  <si>
    <t>Válvula de esfera, Ø1/2", monobloco, corpo em aço inox, ASTM A216, haste a prova de expulsão. Ref.: NIÁGARA ou Similar.</t>
  </si>
  <si>
    <t>Caixa subterrânea, em tijolos maciços, 60x60x60cm, com dreno e ventilação permanente, para abrigo de válvula solenoide.</t>
  </si>
  <si>
    <t>Tratamento anticorrosivo para tubulações enterradas, composto por aplicação de 2 demãos de emulsão betuminosa em toda extensão da rede e envolvimento por fita Scotch rap da 3M.</t>
  </si>
  <si>
    <t>Válvulas de esfera em aço inox, classe 300 PSI. Ref. NIÁGARA ou similar. Ø3/4"</t>
  </si>
  <si>
    <t>Válvula reguladora de pressão em aço inox Ø3/4". Ref. NIÁGARA ou similar.</t>
  </si>
  <si>
    <t>Válvula de segurança (alívio) em aço inox Ø3/4". Ref. NIÁGARA ou similar.</t>
  </si>
  <si>
    <t>Válvula de retenção em aço inox Ø3/4". Ref. NIÁGARA ou similar.</t>
  </si>
  <si>
    <t>Pré-filtro para ar comprimido, Ø3/4", vazão de até 1982 l/min. pressão máxima de 16psi, retenção de 1 mícron, residual máxima de óleo = 0,1 mg/m³, perda de carga = 0,05bar. Ref. SCHULZ ou similar</t>
  </si>
  <si>
    <t>Pré-filtro para ar comprimido, Ø3/4", vazão de até 1982 l/min. pressão máxima de 16psi, retenção de 0,01 mícron, residual máxima de óleo = 0,01 mg/m³, perda de carga = 0,09bar. Ref. SCHULZ ou similar</t>
  </si>
  <si>
    <t>Sinapi 94494</t>
  </si>
  <si>
    <t>Sinapi 94495</t>
  </si>
  <si>
    <t>Sinapi 94496</t>
  </si>
  <si>
    <t>Sinapi 94497</t>
  </si>
  <si>
    <t>Sinapi 94498</t>
  </si>
  <si>
    <t>Sinapi 94501</t>
  </si>
  <si>
    <t>Sinapi 99619</t>
  </si>
  <si>
    <t>Sinapi 99622</t>
  </si>
  <si>
    <t>Sinapi 89985</t>
  </si>
  <si>
    <t>Sinapi 94797</t>
  </si>
  <si>
    <t>Sinapi 89609</t>
  </si>
  <si>
    <t>Sinapi 94664</t>
  </si>
  <si>
    <t>Sinapi 94492</t>
  </si>
  <si>
    <t>Sinapi 94493</t>
  </si>
  <si>
    <t>Sinapi 99625</t>
  </si>
  <si>
    <t>Sinapi 74166/2</t>
  </si>
  <si>
    <t>Sinapi 83627</t>
  </si>
  <si>
    <t>Sinapi 91943</t>
  </si>
  <si>
    <t>Sinapi 72263</t>
  </si>
  <si>
    <t>Caixa abrigo para hidrante/mangueira de incêndio, 600x900x300mm, fixação interna de embutir dotada de: 2 Mangueiras de nylon revistada com borracha 15,00m x Ø1.1/2" com união engate rápido 1.1/2" nas extremidades; Adaptador Storz rosca fêmea, 2.1/2"; Redução Storz giratória, 2.1/2" x 1.1/2"; Tampão Storz com corrente, 1.1/2"; Válvula angular 45° em bronze Ø2.1/2" (hidrante); Chave para engate rápido (Storz) 1.1/2" e 2.1/2", espessura 6,5mm, em latão fundido NBR 6941; Esguicho de jato regulável (requinte) Ø1.1/2"</t>
  </si>
  <si>
    <t>Sinapi 91926</t>
  </si>
  <si>
    <t>Sinapi 91927</t>
  </si>
  <si>
    <t>Sinapi 91928</t>
  </si>
  <si>
    <t>Sinapi 91929</t>
  </si>
  <si>
    <t>Sinapi 91931</t>
  </si>
  <si>
    <t>Sinapi 91933</t>
  </si>
  <si>
    <t>Sinapi 92986</t>
  </si>
  <si>
    <t>Sinapi 91940</t>
  </si>
  <si>
    <t>Sinapi 95796</t>
  </si>
  <si>
    <t>Sinapi 91953</t>
  </si>
  <si>
    <t>Sinapi 91996</t>
  </si>
  <si>
    <t>Sinapi 92000</t>
  </si>
  <si>
    <t>Composição 0201</t>
  </si>
  <si>
    <t>Composição 0202</t>
  </si>
  <si>
    <t>Composição 0203</t>
  </si>
  <si>
    <t>Composição 0204</t>
  </si>
  <si>
    <t>Composição 0205</t>
  </si>
  <si>
    <t>Composição 0206</t>
  </si>
  <si>
    <t>Composição 0207</t>
  </si>
  <si>
    <t>Composição 0208</t>
  </si>
  <si>
    <t>Composição 0209</t>
  </si>
  <si>
    <t>Composição 0210</t>
  </si>
  <si>
    <t>Composição 0211</t>
  </si>
  <si>
    <t>Composição 0212</t>
  </si>
  <si>
    <t>Composição 0213</t>
  </si>
  <si>
    <t>Composição 0214</t>
  </si>
  <si>
    <t>Composição 0215</t>
  </si>
  <si>
    <t>Composição 0216</t>
  </si>
  <si>
    <t>Composição 0217</t>
  </si>
  <si>
    <t>Composição 0218</t>
  </si>
  <si>
    <t>Composição 0219</t>
  </si>
  <si>
    <t>Composição 0220</t>
  </si>
  <si>
    <t>Composição 0221</t>
  </si>
  <si>
    <t>Composição 0222</t>
  </si>
  <si>
    <t>Composição 0223</t>
  </si>
  <si>
    <t>Composição 0224</t>
  </si>
  <si>
    <t>Composição 0225</t>
  </si>
  <si>
    <t>Composição 0226</t>
  </si>
  <si>
    <t>Composição 0228</t>
  </si>
  <si>
    <t>Composição 0229</t>
  </si>
  <si>
    <t>Composição 0230</t>
  </si>
  <si>
    <t>Composição 0231</t>
  </si>
  <si>
    <t>Composição 0232</t>
  </si>
  <si>
    <t>Composição 0233</t>
  </si>
  <si>
    <t>Composição 0234</t>
  </si>
  <si>
    <t>Composição 0235</t>
  </si>
  <si>
    <t>Composição 0236</t>
  </si>
  <si>
    <t>Composição 0237</t>
  </si>
  <si>
    <t>Composição 0238</t>
  </si>
  <si>
    <t>Composição 0239</t>
  </si>
  <si>
    <t>Composição 0240</t>
  </si>
  <si>
    <t>Composição 0241</t>
  </si>
  <si>
    <t>Composição 0242</t>
  </si>
  <si>
    <t>Composição 0243</t>
  </si>
  <si>
    <t>Composição 0244</t>
  </si>
  <si>
    <t>Composição 0245</t>
  </si>
  <si>
    <t>Composição 0246</t>
  </si>
  <si>
    <t>Composição 0247</t>
  </si>
  <si>
    <t>Composição 0248</t>
  </si>
  <si>
    <t>Composição 0249</t>
  </si>
  <si>
    <t>Composição 0250</t>
  </si>
  <si>
    <t>Composição 0301</t>
  </si>
  <si>
    <t>Composição 0302</t>
  </si>
  <si>
    <t>Composição 0303</t>
  </si>
  <si>
    <t>Composição 0304</t>
  </si>
  <si>
    <t>Composição 0305</t>
  </si>
  <si>
    <t>Composição 0306</t>
  </si>
  <si>
    <t>Composição 0307</t>
  </si>
  <si>
    <t>Composição 0308</t>
  </si>
  <si>
    <t>Composição 0309</t>
  </si>
  <si>
    <t>Composição 0310</t>
  </si>
  <si>
    <t>Composição 0311</t>
  </si>
  <si>
    <t>Composição 0312</t>
  </si>
  <si>
    <t>Composição 0313</t>
  </si>
  <si>
    <t>Composição 0314</t>
  </si>
  <si>
    <t>Composição 0315</t>
  </si>
  <si>
    <t>Composição 0316</t>
  </si>
  <si>
    <t>Composição 0317</t>
  </si>
  <si>
    <t>Composição 0318</t>
  </si>
  <si>
    <t>Composição 0319</t>
  </si>
  <si>
    <t>Composição 0320</t>
  </si>
  <si>
    <t>Composição 0321</t>
  </si>
  <si>
    <t>Composição 0322</t>
  </si>
  <si>
    <t>Composição 0323</t>
  </si>
  <si>
    <t>Composição 0324</t>
  </si>
  <si>
    <t>Composição 0325</t>
  </si>
  <si>
    <t>Composição 0326</t>
  </si>
  <si>
    <t>Composição 0401</t>
  </si>
  <si>
    <t>Composição 0402</t>
  </si>
  <si>
    <t>Composição 0403</t>
  </si>
  <si>
    <t>Composição 0404</t>
  </si>
  <si>
    <t>Composição 0405</t>
  </si>
  <si>
    <t>Composição 0406</t>
  </si>
  <si>
    <t>Composição 0409</t>
  </si>
  <si>
    <t>Composição 0410</t>
  </si>
  <si>
    <t>Composição 0411</t>
  </si>
  <si>
    <t>Composição 0412</t>
  </si>
  <si>
    <t>Composição 0414</t>
  </si>
  <si>
    <t>Composição 0416</t>
  </si>
  <si>
    <t>Composição 0418</t>
  </si>
  <si>
    <t>Composição 0419</t>
  </si>
  <si>
    <t>Composição 0420</t>
  </si>
  <si>
    <t>Composição 0421</t>
  </si>
  <si>
    <t>Composição 0422</t>
  </si>
  <si>
    <t>Composição 0423</t>
  </si>
  <si>
    <t>Composição 0424</t>
  </si>
  <si>
    <t>Composição 0425</t>
  </si>
  <si>
    <t>Composição 0427</t>
  </si>
  <si>
    <t>Composição 0428</t>
  </si>
  <si>
    <t>Composição 0429</t>
  </si>
  <si>
    <t>Composição 0430</t>
  </si>
  <si>
    <t>Composição 0431</t>
  </si>
  <si>
    <t>Composição 0432</t>
  </si>
  <si>
    <t>Composição 0433</t>
  </si>
  <si>
    <t>Composição 0434</t>
  </si>
  <si>
    <t>Composição 0435</t>
  </si>
  <si>
    <t>Composição 0436</t>
  </si>
  <si>
    <t>Composição 0437</t>
  </si>
  <si>
    <t>Composição 0438</t>
  </si>
  <si>
    <t>Composição 0439</t>
  </si>
  <si>
    <t>Composição 0440</t>
  </si>
  <si>
    <t>Composição 0441</t>
  </si>
  <si>
    <t>Composição 0442</t>
  </si>
  <si>
    <t>Composição 0443</t>
  </si>
  <si>
    <t>Composição 0444</t>
  </si>
  <si>
    <t>Composição 0445</t>
  </si>
  <si>
    <t>Composição 0446</t>
  </si>
  <si>
    <t>Composição 0448</t>
  </si>
  <si>
    <t>Composição 0449</t>
  </si>
  <si>
    <t>Composição 0450</t>
  </si>
  <si>
    <t>Composição 0451</t>
  </si>
  <si>
    <t>Composição 0452</t>
  </si>
  <si>
    <t>Composição 0453</t>
  </si>
  <si>
    <t>Eletroduto Flexível corrugado, fabricado em PEAD, incluindo curvas, luvas, buchas e arruelas, ref.: Kanaflex ou Similar Ø 4"</t>
  </si>
  <si>
    <t>Composição 0455</t>
  </si>
  <si>
    <t>Composição 0456</t>
  </si>
  <si>
    <t>Composição 0457</t>
  </si>
  <si>
    <t>Composição 0458</t>
  </si>
  <si>
    <t>Composição 0459</t>
  </si>
  <si>
    <t>Composição 0460</t>
  </si>
  <si>
    <t>Composição 0461</t>
  </si>
  <si>
    <t>Composição 0462</t>
  </si>
  <si>
    <t>Composição 0463</t>
  </si>
  <si>
    <t>Composição 0464</t>
  </si>
  <si>
    <t>Composição 0465</t>
  </si>
  <si>
    <t>Composição 0466</t>
  </si>
  <si>
    <t>Composição 0467</t>
  </si>
  <si>
    <t>Composição 0468</t>
  </si>
  <si>
    <t>Composição 0470</t>
  </si>
  <si>
    <t>Composição 0471</t>
  </si>
  <si>
    <t>Composição 0473</t>
  </si>
  <si>
    <t>Composição 0474</t>
  </si>
  <si>
    <t>Composição 0475</t>
  </si>
  <si>
    <t>Composição 0478</t>
  </si>
  <si>
    <t>Composição 0479</t>
  </si>
  <si>
    <t>Composição 0480</t>
  </si>
  <si>
    <t>Composição 0481</t>
  </si>
  <si>
    <t>Composição 0482</t>
  </si>
  <si>
    <t>Composição 0483</t>
  </si>
  <si>
    <t>Composição 0484</t>
  </si>
  <si>
    <t>Composição 0485</t>
  </si>
  <si>
    <t>Composição 0488</t>
  </si>
  <si>
    <t>Composição 0489</t>
  </si>
  <si>
    <t>Composição 0490</t>
  </si>
  <si>
    <t>Composição 0494</t>
  </si>
  <si>
    <t>Composição 0495</t>
  </si>
  <si>
    <t>Composição 0498</t>
  </si>
  <si>
    <t>Composição 0499</t>
  </si>
  <si>
    <t>Composição 0500</t>
  </si>
  <si>
    <t>Composição 0501</t>
  </si>
  <si>
    <t>Composição 0502</t>
  </si>
  <si>
    <t>Composição 0503</t>
  </si>
  <si>
    <t>Composição 0504</t>
  </si>
  <si>
    <t>Composição 0505</t>
  </si>
  <si>
    <t>Composição 0506</t>
  </si>
  <si>
    <t>Composição 0507</t>
  </si>
  <si>
    <t>Composição 0508</t>
  </si>
  <si>
    <t>Composição 0509</t>
  </si>
  <si>
    <t>Composição 0510</t>
  </si>
  <si>
    <t>Composição 0511</t>
  </si>
  <si>
    <t>Composição 0512</t>
  </si>
  <si>
    <t>Composição 0519</t>
  </si>
  <si>
    <t>Composição 0520</t>
  </si>
  <si>
    <t>Composição 0521</t>
  </si>
  <si>
    <t>Composição 0522</t>
  </si>
  <si>
    <t>Composição 0523</t>
  </si>
  <si>
    <t>Composição 0524</t>
  </si>
  <si>
    <t>Composição 0525</t>
  </si>
  <si>
    <t>Composição 0526</t>
  </si>
  <si>
    <t>Composição 0527</t>
  </si>
  <si>
    <t>Composição 0528</t>
  </si>
  <si>
    <t>Composição 0529</t>
  </si>
  <si>
    <t>Composição 0530</t>
  </si>
  <si>
    <t>Composição 0532</t>
  </si>
  <si>
    <t>Composição 0533</t>
  </si>
  <si>
    <t>Composição 0537</t>
  </si>
  <si>
    <t>Composição 0538</t>
  </si>
  <si>
    <t>Composição 0539</t>
  </si>
  <si>
    <t>Composição 0540</t>
  </si>
  <si>
    <t>Composição 0541</t>
  </si>
  <si>
    <t>Composição 0542</t>
  </si>
  <si>
    <t>Composição 0543</t>
  </si>
  <si>
    <t>Composição 0544</t>
  </si>
  <si>
    <t>Composição 0545</t>
  </si>
  <si>
    <t>Composição 0546</t>
  </si>
  <si>
    <t>Composição 0549</t>
  </si>
  <si>
    <t>Composição 0550</t>
  </si>
  <si>
    <t>Composição 0551</t>
  </si>
  <si>
    <t>Composição 0553</t>
  </si>
  <si>
    <t>Composição 0554</t>
  </si>
  <si>
    <t>Composição 0555</t>
  </si>
  <si>
    <t>Composição 0556</t>
  </si>
  <si>
    <t>Composição 0557</t>
  </si>
  <si>
    <t>Composição 0558</t>
  </si>
  <si>
    <t>Composição 0559</t>
  </si>
  <si>
    <t>Composição 0560</t>
  </si>
  <si>
    <t>Composição 0601</t>
  </si>
  <si>
    <t>Composição 0602</t>
  </si>
  <si>
    <t>Composição 0603</t>
  </si>
  <si>
    <t>Composição 0604</t>
  </si>
  <si>
    <t>Composição 0605</t>
  </si>
  <si>
    <t>Composição 0606</t>
  </si>
  <si>
    <t>Composição 0607</t>
  </si>
  <si>
    <t>Composição 0701</t>
  </si>
  <si>
    <t>Composição 0702</t>
  </si>
  <si>
    <t>Composição 0703</t>
  </si>
  <si>
    <t>Composição 0704</t>
  </si>
  <si>
    <t>Composição 0705</t>
  </si>
  <si>
    <t>Composição 0706</t>
  </si>
  <si>
    <t>Composição 0707</t>
  </si>
  <si>
    <t>Composição 0708</t>
  </si>
  <si>
    <t>Composição 0709</t>
  </si>
  <si>
    <t>Composição 0710</t>
  </si>
  <si>
    <t>Composição 0711</t>
  </si>
  <si>
    <t>Composição 0712</t>
  </si>
  <si>
    <t>Composição 0713</t>
  </si>
  <si>
    <t>Composição 0714</t>
  </si>
  <si>
    <t>Composição 0715</t>
  </si>
  <si>
    <t>Composição 0716</t>
  </si>
  <si>
    <t>Composição 0717</t>
  </si>
  <si>
    <t>Composição 0718</t>
  </si>
  <si>
    <t>Composição 0719</t>
  </si>
  <si>
    <t>Composição 0720</t>
  </si>
  <si>
    <t>Composição 0721</t>
  </si>
  <si>
    <t>Composição 0722</t>
  </si>
  <si>
    <t>Composição 0801</t>
  </si>
  <si>
    <t>Composição 0802</t>
  </si>
  <si>
    <t>Composição 0803</t>
  </si>
  <si>
    <t>Composição 0804</t>
  </si>
  <si>
    <t>Composição 0805</t>
  </si>
  <si>
    <t>Composição 0806</t>
  </si>
  <si>
    <t>Composição 0807</t>
  </si>
  <si>
    <t>Composição 0901</t>
  </si>
  <si>
    <t>Composição 0902</t>
  </si>
  <si>
    <t>Composição 0903</t>
  </si>
  <si>
    <t>Composição 0904</t>
  </si>
  <si>
    <t>Composição 0905</t>
  </si>
  <si>
    <t>Composição 0906</t>
  </si>
  <si>
    <t>Composição 0907</t>
  </si>
  <si>
    <t>Composição 0908</t>
  </si>
  <si>
    <t>Composição 0909</t>
  </si>
  <si>
    <t>Composição 0910</t>
  </si>
  <si>
    <t>Composição 0911</t>
  </si>
  <si>
    <t>Composição 1001</t>
  </si>
  <si>
    <t>Composição 1002</t>
  </si>
  <si>
    <t>Composição 1003</t>
  </si>
  <si>
    <t>Composição 1004</t>
  </si>
  <si>
    <t>Composição 1005</t>
  </si>
  <si>
    <t>Composição 1006</t>
  </si>
  <si>
    <t>Composição 1007</t>
  </si>
  <si>
    <t>Composição 1008</t>
  </si>
  <si>
    <t>Composição 1009</t>
  </si>
  <si>
    <t>Composição 1010</t>
  </si>
  <si>
    <t>Composição 1011</t>
  </si>
  <si>
    <t>Composição 1012</t>
  </si>
  <si>
    <t>Composição 1013</t>
  </si>
  <si>
    <t>Equipamentos Elétricos</t>
  </si>
  <si>
    <t>5.4.3</t>
  </si>
  <si>
    <t>Instalação de Compressor Odontológico, atendendo as especificações de projeto Referência: SCHULZ - Modelo: MSV 12/100 ou similar</t>
  </si>
  <si>
    <t>Mão de obra para instalação de Placa Solar, com área de captação de 2,00m²  Ref. SOLETROL Max Alumínio ou superior.</t>
  </si>
  <si>
    <t>Ralo sifonado em PVC Ø150x185x75mm. Incluindo: prolongador Ø150mm, porta grelha e grelha em aço inox. Ref.: TIGRE ou similar.</t>
  </si>
  <si>
    <t>Ralo sifonado em PVC Ø150x185x75mm. Incluindo: prolongador Ø150mm, porta grelha e tampa cega, em aço inox. Ref.: TIGRE ou similar.</t>
  </si>
  <si>
    <t>Eletroduto PVC Flexível, ref.: Tigre ou Similar Ø3/4", apoios, suportes e fixações</t>
  </si>
  <si>
    <t>Eletroduto PVC Flexível, ref.: Tigre ou Similar Ø1.1/4", apoios, suportes e fixações</t>
  </si>
  <si>
    <t>Elevador Thyssen Krupp com as seguintes características: Capacidade:600 kg ou 8 Pessoas; Velocidade Nominal:60 m/min ou 1,00 m/s; Número de Paradas: 3; Número de Entradas: 3; Pavimentos: SS, T, 2; Destinação: Comercial / Passageiros. Percurso total:6 m Dimensões Básicas da Caixa de Corrida: Dimensões Internas:. Largura:1,7 m . Profundidade:1,7 m Última Altura: 4 m Profundidade de Poço:1,5 m Linha: Frequencedyne: Acionamento em corrente alternada com variação de voltagem e variação de frequência (V.V.V.F.)</t>
  </si>
  <si>
    <t xml:space="preserve">Monta-Carga Capacidade: 100Kg; Velocidade: 10 m/min; Número de Paradas: 3; Número de Entradas: 3; Percurso Total: 9000 mm; Tipo de Abertura: Unilateral-Mesmo Lado; Destinação: Service Lift Acionamento: Elétrico;  Tipo de Atendimento: AS - Automático Seletivo; Casa de Máquinas: Sistema tipo Room Less, dispensando espaço para casa de máquinas; (localiza-se dentro da própria caixa de corrida) Dimensões da Caixa de Corrida (confeccionada / fornecida pelo Cliente): Largura: Conf. Projeto(s) Executivo(s) do(s) equipamento(s) Profundidade: Conf. Projeto(s) Executivo(s) do(s) equipamento(s) Última Altura: 2.870 mm (mínimo) </t>
  </si>
  <si>
    <t>Construção de Playground externo</t>
  </si>
  <si>
    <t>Construção de Estacionamentos e Passeios públicos</t>
  </si>
  <si>
    <t>5.2.13</t>
  </si>
  <si>
    <t>5.2.14</t>
  </si>
  <si>
    <t>5.2.15</t>
  </si>
  <si>
    <t>5.2.16</t>
  </si>
  <si>
    <t>5.2.17</t>
  </si>
  <si>
    <t>5.2.18</t>
  </si>
  <si>
    <t>5.2.19</t>
  </si>
  <si>
    <t>5.2.20</t>
  </si>
  <si>
    <t>5.2.21</t>
  </si>
  <si>
    <t>5.2.22</t>
  </si>
  <si>
    <t>5.2.23</t>
  </si>
  <si>
    <t>5.3.3</t>
  </si>
  <si>
    <t>5.3.4</t>
  </si>
  <si>
    <t>5.3.6</t>
  </si>
  <si>
    <t>5.4.5</t>
  </si>
  <si>
    <t>5.4.6</t>
  </si>
  <si>
    <t>5.4.8</t>
  </si>
  <si>
    <t>5.4.9</t>
  </si>
  <si>
    <t>5.4.10</t>
  </si>
  <si>
    <t>4.1.2</t>
  </si>
  <si>
    <t>4.1.3</t>
  </si>
  <si>
    <t>4.1.4</t>
  </si>
  <si>
    <t>4.1.5</t>
  </si>
  <si>
    <t>4.2.13</t>
  </si>
  <si>
    <t>2.2.27</t>
  </si>
  <si>
    <t>2.1.2</t>
  </si>
  <si>
    <t>2.1.3</t>
  </si>
  <si>
    <t>2.1.4</t>
  </si>
  <si>
    <t>2.1.5</t>
  </si>
  <si>
    <t>2.1.6</t>
  </si>
  <si>
    <t>2.1.7</t>
  </si>
  <si>
    <t>2.1.8</t>
  </si>
  <si>
    <t>2.1.9</t>
  </si>
  <si>
    <t>2.1.10</t>
  </si>
  <si>
    <t>2.1.11</t>
  </si>
  <si>
    <t>Composição 1014</t>
  </si>
  <si>
    <t>6.1</t>
  </si>
  <si>
    <t>6.1.1</t>
  </si>
  <si>
    <t>6.1.2</t>
  </si>
  <si>
    <t>6.1.3</t>
  </si>
  <si>
    <t>6.2</t>
  </si>
  <si>
    <t>6.2.1</t>
  </si>
  <si>
    <t>6.2.2</t>
  </si>
  <si>
    <t>6.2.3</t>
  </si>
  <si>
    <t>6.2.4</t>
  </si>
  <si>
    <t>6.2.5</t>
  </si>
  <si>
    <t>6.2.6</t>
  </si>
  <si>
    <t>6.3</t>
  </si>
  <si>
    <t>6.3.1</t>
  </si>
  <si>
    <t>6.4</t>
  </si>
  <si>
    <t>Ar Condicionado Central</t>
  </si>
  <si>
    <t>* A legislação do Município implica em aplicação do percentual de 5% sobre o preço do serviço descontado o custo dos materiais estipulado em 50% do total da obra pelas instruções do TCU</t>
  </si>
  <si>
    <t>BDI CALCULADO SEGUNDO INSTRUÇÕES DO ACÓRDÃO 2622/2013 DO TCU (25,22%)</t>
  </si>
  <si>
    <t>SUBTOTAL DAS OBRAS CIVIS COM BDI CALCULADO SEGUNDO INSTRUÇÕES DO ACÓRDÃO 2622/2013 DO TCU (25,22%)</t>
  </si>
  <si>
    <t>Sinapi 74142/2</t>
  </si>
  <si>
    <t>Janela J1 - 600x150 - de correr 4 folhas de alumínio pintura eletrostática branca com ferragens e vidro temperado incolor 8mm</t>
  </si>
  <si>
    <t>Janela J2 - 400x150 - de correr 4 folhas de alumínio pintura eletrostática branca com ferragens e vidro temperado incolor 8mm</t>
  </si>
  <si>
    <t>Janela J3 - 80x80cm - tipo maximar em alumínio pintura eletrostática branca com ferragens e vidro temperado incolor 8mm</t>
  </si>
  <si>
    <t>Janela J4 - 300x150 - de correr 4 folhas de alumínio anodizado natural com ferragens e vidro liso incolor 4mm</t>
  </si>
  <si>
    <t>Janela J5 - 250x150 - de correr 4 folhas de alumínio anodizado natural com ferragens e vidro liso incolor 4mm</t>
  </si>
  <si>
    <t xml:space="preserve">Porta P14 - 60x190cm - Em chapa de alumínio completa com ferragens </t>
  </si>
  <si>
    <t>Porta P14a - 80x190cm - de abrir em giro veneziana de alumínio inclusive ferragens</t>
  </si>
  <si>
    <t>Estaca hélice contínua, diâmetro de 40 cm, comprimento total até 15 m, perfuratriz com torque de 170 kn.m (exclusive mobilização e desmobilização). Cravação, arrasamento com fornecimento de todos os materiais</t>
  </si>
  <si>
    <t>Sinapi 96555</t>
  </si>
  <si>
    <t>Concretagem de blocos de coroamento e vigas baldrame, fck 30 MPa, com uso de jerica lançamento, adensamento e acabamento</t>
  </si>
  <si>
    <t>Sinapi 96546</t>
  </si>
  <si>
    <t>Sinapi 96547</t>
  </si>
  <si>
    <t>Sinapi 96548</t>
  </si>
  <si>
    <t>Sinapi 96549</t>
  </si>
  <si>
    <t>Sinapi 95939</t>
  </si>
  <si>
    <t>Sinapi 92490</t>
  </si>
  <si>
    <t>Concretagem de pilares, cintas e vigas fck 35 MPa, com uso de baldes, jericas ou equipamentos similares, lançamento, adensamento e acabamento, inclusive fornecimento</t>
  </si>
  <si>
    <t>Concretagem de lajes fck 35 MPa, com sistema de bombeamento de concreto, lançamento, adensamento e acabamento, inclusive fornecimento</t>
  </si>
  <si>
    <t>Fornecimento, fabricação e montagem de estrutura metálica compreendendo aço estrutural tipo ASTM A-36; ASTM A-572, eletrodos para soldas, parafusos, chumbadores comuns e de expansão, incluindo ainda tratamento das superfícies em pintura a base de esmalte sintético com fundo preparador anticorrosivo, tudo de acordo com projeto fornecido - Brises, Cobertura e Marquises</t>
  </si>
  <si>
    <t>Sinapi 68328</t>
  </si>
  <si>
    <t>Fornecimento e instalação de junta de dilatação com chapas de isopor 10mm de espessura</t>
  </si>
  <si>
    <t>Sinapi 98576</t>
  </si>
  <si>
    <t>Tratamento de junta de dilatação com manta asfáltica aderida com maçarico</t>
  </si>
  <si>
    <t>Armação de bloco, viga baldrame ou sapata utilizando aço CA-50 de 10mm - fornecimento e montagem</t>
  </si>
  <si>
    <t>Armação de bloco, viga baldrame ou sapata utilizando aço CA-50 de 12,5mm - fornecimento e montagem</t>
  </si>
  <si>
    <t>Armação de bloco, viga baldrame ou sapata utilizando aço CA-50 de 16mm - fornecimento e montagem</t>
  </si>
  <si>
    <t>Armação de bloco, viga baldrame ou sapata utilizando aço CA-50 de 20mm - fornecimento e montagem</t>
  </si>
  <si>
    <t>Sinapi 92775</t>
  </si>
  <si>
    <t>Sinapi 92776</t>
  </si>
  <si>
    <t>Sinapi 92777</t>
  </si>
  <si>
    <t>Sinapi 92778</t>
  </si>
  <si>
    <t>Sinapi 92779</t>
  </si>
  <si>
    <t>Sinapi 92780</t>
  </si>
  <si>
    <t>Sinapi 92781</t>
  </si>
  <si>
    <t>Sinapi 92782</t>
  </si>
  <si>
    <t>Sinapi 92784</t>
  </si>
  <si>
    <t>Sinapi 92785</t>
  </si>
  <si>
    <t>Sinapi 92786</t>
  </si>
  <si>
    <t>Sinapi 92787</t>
  </si>
  <si>
    <t>Sinapi 92788</t>
  </si>
  <si>
    <t>Sinapi 92789</t>
  </si>
  <si>
    <t>Sinapi 92790</t>
  </si>
  <si>
    <t>Sinapi 92915</t>
  </si>
  <si>
    <t>Sinapi 92916</t>
  </si>
  <si>
    <t>Sinapi 92917</t>
  </si>
  <si>
    <t>Sinapi 92919</t>
  </si>
  <si>
    <t>Sinapi 92918</t>
  </si>
  <si>
    <t>Sinapi 92920</t>
  </si>
  <si>
    <t>Sinapi 95943</t>
  </si>
  <si>
    <t>Sinapi 95944</t>
  </si>
  <si>
    <t>Sinapi 95946</t>
  </si>
  <si>
    <t>Sinapi 95947</t>
  </si>
  <si>
    <t>Armação de pilar ou viga de uma estrutura convencional de concreto armado em uma edificação térrea ou sobrado utilizando aço CA-60 de 5,0 mm - montagem</t>
  </si>
  <si>
    <t>Armação de pilar ou viga de uma estrutura convencional de concreto armado em uma edificação térrea ou sobrado utilizando aço CA-50 de 6,3 mm - montagem</t>
  </si>
  <si>
    <t>Armação de pilar ou viga de uma estrutura convencional de concreto armado em uma edificação térrea ou sobrado utilizando aço CA-50 de 8,0 mm - montagem</t>
  </si>
  <si>
    <t>Armação de pilar ou viga de uma estrutura convencional de concreto armado em uma edificação térrea ou sobrado utilizando aço CA-50 de 10,0 mm - montagem</t>
  </si>
  <si>
    <t>Armação de pilar ou viga de uma estrutura convencional de concreto armado em uma edificação térrea ou sobrado utilizando aço CA-50 de 12,5 mm - montagem</t>
  </si>
  <si>
    <t>Armação de pilar ou viga de uma estrutura convencional de concreto armado em uma edificação térrea ou sobrado utilizando aço CA-50 de 16,0 mm - montagem</t>
  </si>
  <si>
    <t>Armação de pilar ou viga de uma estrutura convencional de concreto armado em uma edificação térrea ou sobrado utilizando aço CA-50 de 20,0 mm - montagem</t>
  </si>
  <si>
    <t>Armação de pilar ou viga de uma estrutura convencional de concreto armado em uma edificação térrea ou sobrado utilizando aço CA-50 de 25,0 mm - montagem</t>
  </si>
  <si>
    <t>Armação de laje de uma estrutura convencional de concreto armado em uma edificação térrea ou sobrado utilizando aço CA-60 de 5,0 mm - montagem</t>
  </si>
  <si>
    <t>Armação de laje de uma estrutura convencional de concreto armado em uma edificação térrea ou sobrado utilizando aço CA-50 de 6,3 mm - montagem</t>
  </si>
  <si>
    <t>Armação de laje de uma estrutura convencional de concreto armado em uma edificação térrea ou sobrado utilizando aço CA-50 de 8,0 mm - montagem</t>
  </si>
  <si>
    <t>Armação de laje de uma estrutura convencional de concreto armado em uma edificação térrea ou sobrado utilizando aço CA-50 de 10,0 mm - montagem</t>
  </si>
  <si>
    <t>Armação de laje de uma estrutura convencional de concreto armado em uma edificação térrea ou sobrado utilizando aço CA-50 de 12,5 mm - montagem</t>
  </si>
  <si>
    <t>Armação de laje de uma estrutura convencional de concreto armado em uma edificação térrea ou sobrado utilizando aço CA-50 de 16,0 mm - montagem</t>
  </si>
  <si>
    <t>Armação de laje de uma estrutura convencional de concreto armado em uma edificação térrea ou sobrado utilizando aço CA-50 de 20,0 mm - montagem</t>
  </si>
  <si>
    <t>Armação de estruturas de concreto armado, exceto vigas, pilares, lajes e fundações, utilizando aço CA-60 de 5,0 mm - montagem</t>
  </si>
  <si>
    <t>Armação de estruturas de concreto armado, exceto vigas, pilares, lajes e fundações, utilizando aço CA-50 de 6,3 mm - montagem</t>
  </si>
  <si>
    <t>Armação de estruturas de concreto armado, exceto vigas, pilares, lajes e fundações, utilizando aço CA-50 de 8,0 mm - montagem</t>
  </si>
  <si>
    <t>Armação de estruturas de concreto armado, exceto vigas, pilares, lajes  e fundações, utilizando aço CA-50 de 10,0 mm - montagem</t>
  </si>
  <si>
    <t>Armação de estruturas de concreto armado, exceto vigas, pilares, lajes  e fundações, utilizando aço CA-50 de 12,5 mm - montagem</t>
  </si>
  <si>
    <t>Armação de estruturas de concreto armado, exceto vigas, pilares, lajes e fundações, utilizando aço CA-50 de 16,0 mm - montagem</t>
  </si>
  <si>
    <t>Armação de escada, com 2 lances, de uma estrutura convencional de concreto armado utilizando aço CA-60 de 5,0 mm - montagem</t>
  </si>
  <si>
    <t>Armação de escada, com 2 lances, de uma estrutura convencional de concreto armado utilizando aço CA-50 de 6,3 mm - montagem</t>
  </si>
  <si>
    <t>Armação de escada, com 2 lances, de uma estrutura convencional de concreto armado utilizando aço CA-50 de 10,0 mm - montagem</t>
  </si>
  <si>
    <t>Armação de escada, com 2 lances, de uma estrutura convencional de concreto armado utilizando aço CA-50 de 12,5 mm - montagem</t>
  </si>
  <si>
    <t>Sinapi 83516</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</si>
  <si>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</si>
  <si>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</si>
  <si>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</si>
  <si>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</si>
  <si>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</si>
  <si>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</si>
  <si>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</si>
  <si>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</si>
  <si>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</si>
  <si>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</si>
  <si>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</si>
  <si>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</si>
  <si>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</si>
  <si>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</si>
  <si>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</si>
  <si>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</si>
  <si>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</si>
  <si>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</si>
  <si>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</si>
  <si>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</si>
  <si>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</si>
  <si>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Sinapi 94213</t>
  </si>
  <si>
    <t>Telhamento com telha de aço/alumínio e = 0,5 mm, com até 2 águas, incluso içamento. Fornecimento e colocação</t>
  </si>
  <si>
    <t>Rufo externo/interno em chapa de aço galvanizado número 26, corte de 3 m 3 cm, incluso içamento. Fornecimento e colocação</t>
  </si>
  <si>
    <t>Calhas metálicas 80cm de desenvolvimento confeccionadas em chapa de zinco, conforme projeto. Fornecimento e colocação</t>
  </si>
  <si>
    <t>Sinapi 87904</t>
  </si>
  <si>
    <t>Chapisco aplicado em alvenaria (com presença de vãos) e estruturas de concreto de fachada, com colher de pedreiro. argamassa traço 1:3 com preparo manual</t>
  </si>
  <si>
    <t>2.5.2.9</t>
  </si>
  <si>
    <t>4.5.3</t>
  </si>
  <si>
    <t>Porta P15 - 80x210cm - de abrir em giro veneziana de alumínio inclusive ferragens</t>
  </si>
  <si>
    <t>Sinapi 99855</t>
  </si>
  <si>
    <t>Corrimão simples, diâmetro externo = 1 1/2", em aço galvanizado</t>
  </si>
  <si>
    <t>4.3.1</t>
  </si>
  <si>
    <t>4.3.2</t>
  </si>
  <si>
    <t>4.4.4</t>
  </si>
  <si>
    <t>4.4.5</t>
  </si>
  <si>
    <t>4.2.14</t>
  </si>
  <si>
    <t>4.2.15</t>
  </si>
  <si>
    <t>4.2.16</t>
  </si>
  <si>
    <t>4.2.17</t>
  </si>
  <si>
    <t>4.2.18</t>
  </si>
  <si>
    <t>4.2.19</t>
  </si>
  <si>
    <t>4.2.20</t>
  </si>
  <si>
    <t>4.2.21</t>
  </si>
  <si>
    <t>4.2.22</t>
  </si>
  <si>
    <t>4.2.23</t>
  </si>
  <si>
    <t>4.2.24</t>
  </si>
  <si>
    <t>4.2.25</t>
  </si>
  <si>
    <t>4.2.26</t>
  </si>
  <si>
    <t>4.2.27</t>
  </si>
  <si>
    <t>4.2.28</t>
  </si>
  <si>
    <t>4.2.29</t>
  </si>
  <si>
    <t>4.2.30</t>
  </si>
  <si>
    <t>4.2.31</t>
  </si>
  <si>
    <t>4.2.32</t>
  </si>
  <si>
    <t>Construção de Muro, Gradil Periférico e Abrigo medição</t>
  </si>
  <si>
    <t>Preparo do Local em todo o terreno</t>
  </si>
  <si>
    <t>Sinapi 94972</t>
  </si>
  <si>
    <t>Sinapi 92874</t>
  </si>
  <si>
    <t>Concreto fck = 30 MPa, traço 1:2,1:2,5 (cimento/ areia média/ brita 1) - preparo mecânico com betoneira 600 l</t>
  </si>
  <si>
    <t>Lançamento com uso de baldes, adensamento e acabamento de concreto em estruturas</t>
  </si>
  <si>
    <t>Lançamento com uso de bomba, adensamento e acabamento de concreto em estruturas</t>
  </si>
  <si>
    <t>Sinapi 96526</t>
  </si>
  <si>
    <t>Lastro de concreto magro, aplicado em blocos de coroamento ou sapatas</t>
  </si>
  <si>
    <t>Execução de central de formas, produção de argamassa ou concreto em canteiro de obra, não incluso mobiliário e equipamentos. Fornecimento e montagem</t>
  </si>
  <si>
    <t>Montagem e desmontagem de forma de laje nervurada com cubeta e assoalho com área média maior que 20 m², pé-direito simples, em chapa de madeira compensada resinada, 8 utilizações</t>
  </si>
  <si>
    <t>Montagem e desmontagem de forma para escadas, com 2 lances, em chapa de madeira compensada resinada, 4 utilizações</t>
  </si>
  <si>
    <t>Escavação manual de vala para viga baldrame, sem previsão de forma</t>
  </si>
  <si>
    <t>Mureta em concreto armado 50cm de altura espessura conforme projeto, para apoio de gradil de fachadas (99,65 metros)</t>
  </si>
  <si>
    <t>Sinapi 95955</t>
  </si>
  <si>
    <t>Tela Gradil Morlan Revestida com PVC, 4,30 mm h= 2,00m assente sobre mureta de 50cm de altura - Acabamento branco. Fornecimento e colocação</t>
  </si>
  <si>
    <t>Grade Fixa h=223cm para fechamento da área de compressores, composta em barras quadradas de aço, incluindo 2 portas duplas de 200x223cm acabamento em pintura eletrostática branca</t>
  </si>
  <si>
    <t>5.2.24</t>
  </si>
  <si>
    <t>5.2.25</t>
  </si>
  <si>
    <t>5.2.26</t>
  </si>
  <si>
    <t>5.2.27</t>
  </si>
  <si>
    <t>5.2.28</t>
  </si>
  <si>
    <t>5.2.29</t>
  </si>
  <si>
    <t>5.2.30</t>
  </si>
  <si>
    <t>Fornecimento e execução de passeio (calçadas) em piso intertravado, com bloco retangular cor natural de 20 x 10 cm, espessura 6 cm</t>
  </si>
  <si>
    <t>Fornecimento e execução de pátio / estacionamento em piso intertravado, com bloco retangular cor natural de 20 x 10 cm, espessura 8 cm</t>
  </si>
  <si>
    <t>Sinapi 96622</t>
  </si>
  <si>
    <t>Sinapi 72183</t>
  </si>
  <si>
    <t>Lastro com material granular, aplicação em pisos ou radiers, espessura de *5 cm*</t>
  </si>
  <si>
    <t>Paisagismo e Área não edificada</t>
  </si>
  <si>
    <t>Mureta em concreto armado 50cm de altura espessura conforme projeto, para apoio de gradil de fachadas (4,80 metros)</t>
  </si>
  <si>
    <t>5.4.11</t>
  </si>
  <si>
    <t>5.5</t>
  </si>
  <si>
    <t>5.5.1</t>
  </si>
  <si>
    <t>5.5.2</t>
  </si>
  <si>
    <t>5.5.3</t>
  </si>
  <si>
    <t>5.5.4</t>
  </si>
  <si>
    <t>Sinapi 85180</t>
  </si>
  <si>
    <t>Fornecimento e plantio de Grama esmeralda em rolos</t>
  </si>
  <si>
    <t>5.5.5</t>
  </si>
  <si>
    <t>5.5.6</t>
  </si>
  <si>
    <t>5.5.7</t>
  </si>
  <si>
    <t>Mureta em concreto armado 50cm de altura espessura conforme projeto, para apoio de gradil de fachadas (84,50 metros)</t>
  </si>
  <si>
    <t>Composição 0020</t>
  </si>
  <si>
    <t>Composição 0021</t>
  </si>
  <si>
    <t>Composição 0024</t>
  </si>
  <si>
    <t>Composição 0025</t>
  </si>
  <si>
    <t>Composição 0026</t>
  </si>
  <si>
    <t>2.5.1.8</t>
  </si>
  <si>
    <t>Composição 0034</t>
  </si>
  <si>
    <t>Composição 0036</t>
  </si>
  <si>
    <t>Composição 0060</t>
  </si>
  <si>
    <t>Composição 0061</t>
  </si>
  <si>
    <t>Composição 0063</t>
  </si>
  <si>
    <t>2.6.1.7</t>
  </si>
  <si>
    <t>2.6.1.8</t>
  </si>
  <si>
    <t>2.6.1.9</t>
  </si>
  <si>
    <t>2.6.1.10</t>
  </si>
  <si>
    <t>2.6.1.11</t>
  </si>
  <si>
    <t>2.6.1.12</t>
  </si>
  <si>
    <t>2.6.1.13</t>
  </si>
  <si>
    <t>2.6.1.14</t>
  </si>
  <si>
    <t>2.6.1.15</t>
  </si>
  <si>
    <t>2.6.1.16</t>
  </si>
  <si>
    <t>2.6.1.17</t>
  </si>
  <si>
    <t>2.6.1.18</t>
  </si>
  <si>
    <t>2.6.1.19</t>
  </si>
  <si>
    <t>2.6.1.20</t>
  </si>
  <si>
    <t>2.6.1.21</t>
  </si>
  <si>
    <t>2.6.1.22</t>
  </si>
  <si>
    <t>2.6.1.23</t>
  </si>
  <si>
    <t>2.6.1.24</t>
  </si>
  <si>
    <t>2.6.1.25</t>
  </si>
  <si>
    <t>2.6.1.26</t>
  </si>
  <si>
    <t>2.6.1.27</t>
  </si>
  <si>
    <t>2.6.1.28</t>
  </si>
  <si>
    <t>2.6.1.29</t>
  </si>
  <si>
    <t>2.6.1.31</t>
  </si>
  <si>
    <t>2.6.1.32</t>
  </si>
  <si>
    <t>2.6.1.33</t>
  </si>
  <si>
    <t>2.6.1.34</t>
  </si>
  <si>
    <t>2.6.1.35</t>
  </si>
  <si>
    <t>2.6.1.36</t>
  </si>
  <si>
    <t>Composição 0001</t>
  </si>
  <si>
    <t>Composição 0002</t>
  </si>
  <si>
    <t>Bancadas: Bancada, Saia (h=15cm) e Frontão (h=15cm) Granito Polido acab. Cinza Andorinha (Esp.2cm)</t>
  </si>
  <si>
    <t>Divisórias de Granito Cinza Andorinha com Ferragens Cromadas espessura 2cm e altura de 2,00m. Fornecimento e colocação</t>
  </si>
  <si>
    <t>Soleira em Granito Cinza Andorinha, seção 15x2cm assente com argamassa de cimento e areia traço 1:4. Fornecimento e colocação</t>
  </si>
  <si>
    <t>Peitoril em Granito Cinza Andorinha, seção 18x2cm, dotado de pingadeira assente com argamassa de cimento e areia traço 1:4. Fornecimento e colocação</t>
  </si>
  <si>
    <t>unxkm</t>
  </si>
  <si>
    <r>
      <t>m</t>
    </r>
    <r>
      <rPr>
        <vertAlign val="superscript"/>
        <sz val="9"/>
        <rFont val="Arial"/>
        <family val="2"/>
      </rPr>
      <t>2</t>
    </r>
    <r>
      <rPr>
        <sz val="9"/>
        <rFont val="Arial"/>
        <family val="2"/>
      </rPr>
      <t xml:space="preserve"> x km</t>
    </r>
  </si>
  <si>
    <r>
      <t>m</t>
    </r>
    <r>
      <rPr>
        <vertAlign val="superscript"/>
        <sz val="9"/>
        <rFont val="Arial"/>
        <family val="2"/>
      </rPr>
      <t>3</t>
    </r>
    <r>
      <rPr>
        <sz val="9"/>
        <rFont val="Arial"/>
        <family val="2"/>
      </rPr>
      <t xml:space="preserve"> x km</t>
    </r>
  </si>
  <si>
    <t>kgxkm</t>
  </si>
  <si>
    <t>lxkm</t>
  </si>
  <si>
    <t>Sinapi 100212</t>
  </si>
  <si>
    <t>Sinapi 100261</t>
  </si>
  <si>
    <t>Sinapi 100262</t>
  </si>
  <si>
    <t>Sinapi 100220</t>
  </si>
  <si>
    <t>Sinapi 100225</t>
  </si>
  <si>
    <t>Sinapi 100205</t>
  </si>
  <si>
    <t>Sinapi 100195</t>
  </si>
  <si>
    <t>Sinapi 100260</t>
  </si>
  <si>
    <t>Sinapi 100275</t>
  </si>
  <si>
    <t>Sinapi 100264</t>
  </si>
  <si>
    <t>Sinapi 100266</t>
  </si>
  <si>
    <t>Sinapi 100278</t>
  </si>
  <si>
    <t>Sinapi 100263</t>
  </si>
  <si>
    <t>Sinapi 100327</t>
  </si>
  <si>
    <t>Transporte horizontal com carrinho plataforma, de blocos vazados de concreto ou cerâmico de 19x19x39cm (unidade: blocoxkm)</t>
  </si>
  <si>
    <t>Transporte horizontal manual, de caixa com revestimento cerâmico (unidade: m2xkm)</t>
  </si>
  <si>
    <t>Transporte horizontal manual, de lata de 18 litros (unidade: lxkm)</t>
  </si>
  <si>
    <t>Transporte horizontal com jerica de 60 l, de massa/ granel (unidade: m3xkm)</t>
  </si>
  <si>
    <t xml:space="preserve">Transporte horizontal manual, de sacos de 50 kg (unidade: kgxkm). </t>
  </si>
  <si>
    <t>Transporte horizontal manual, de vergalhões de aço com diâmetro de 5 mm (unidade: kgxkm)</t>
  </si>
  <si>
    <t>Transporte horizontal manual, de vergalhões de aço com diâmetro de 6.3 mm (unidade: kgxkm)</t>
  </si>
  <si>
    <t>Transporte horizontal manual, de vergalhões de aço com diâmetro de 8 mm (unidade: kgxkm)</t>
  </si>
  <si>
    <t>Transporte horizontal manual, de telha termoacústica ou telha de aço zincado (unidade: m2xkm)</t>
  </si>
  <si>
    <t>Transporte horizontal manual, de janela (unidade: m2xkm)</t>
  </si>
  <si>
    <t>Transporte horizontal manual, de porta (unidade: unidxkm)</t>
  </si>
  <si>
    <t>Transporte horizontal manual, de bacia sanitária, caixa acoplada, tanque ou pia (unidade: unidxkm)</t>
  </si>
  <si>
    <t>Transporte horizontal manual, de vergalhões de aço com diâmetro de 10 mm; 12,5 mm; 16 mm; 20 mm; 25 mm ou 32 mm (unidade: kgxkm)</t>
  </si>
  <si>
    <t>1.4.12</t>
  </si>
  <si>
    <t>1.4.13</t>
  </si>
  <si>
    <t>1.4.14</t>
  </si>
  <si>
    <t>1.4.15</t>
  </si>
  <si>
    <t>1.2.4</t>
  </si>
  <si>
    <t>1.2.7</t>
  </si>
  <si>
    <t>1.2.8</t>
  </si>
  <si>
    <t>1.2.9</t>
  </si>
  <si>
    <t>1.2.10</t>
  </si>
  <si>
    <t>1.2.11</t>
  </si>
  <si>
    <t>1.2.12</t>
  </si>
  <si>
    <t>1.2.13</t>
  </si>
  <si>
    <t>1.2.14</t>
  </si>
  <si>
    <t>Sinapi 93567</t>
  </si>
  <si>
    <t xml:space="preserve">Engenheiro civil de obra pleno com encargos complementares </t>
  </si>
  <si>
    <t>Sinapi 93565</t>
  </si>
  <si>
    <t>Sinapi 88255</t>
  </si>
  <si>
    <t>Técnico de Segurança do Trabalho com Encargos Complementares</t>
  </si>
  <si>
    <t>h</t>
  </si>
  <si>
    <t>Sinapi 94295</t>
  </si>
  <si>
    <t>Mestre de Obras com Encargos Complementares</t>
  </si>
  <si>
    <t>Sinapi 93572</t>
  </si>
  <si>
    <t>Encarregado geral de obras com encargos complementares</t>
  </si>
  <si>
    <t>Sinapi 93564</t>
  </si>
  <si>
    <t>Apontador com Encargos Complementares</t>
  </si>
  <si>
    <t>Sinapi 93563</t>
  </si>
  <si>
    <t>Almoxarife com Encargos Complementares</t>
  </si>
  <si>
    <t>Sinapi 88326</t>
  </si>
  <si>
    <t>Vigia Noturno com Encargos Complementares</t>
  </si>
  <si>
    <t>Sinapi 94296</t>
  </si>
  <si>
    <t>Topógrafo com encargos complementares</t>
  </si>
  <si>
    <t>Sinapi 88253</t>
  </si>
  <si>
    <t>Auxiliar de Topógrafo com encargos complementares</t>
  </si>
  <si>
    <t>Equipamento para tratamento de água</t>
  </si>
  <si>
    <t>Plataforma Acesso Thyssen Krupp Linha: EASY VERTICAL - Plataforma Vertical Modelo: VEH 40 / Capacidade de Carga: 250Kg / Velocidade: 6 m/min / Tipo de Instalação: Interna (Abrigada) Paradas: 2 Entrada/Saída: Unilateral-Mesmo Lado Desnível Vertical: 4000 (mm) Acionamento: Hidráulico Oleodinâmico (Relação 2:1) Operação: Motor Elétrico / Enclausuramento: O Enclausuramento consiste em uma caixa de corrida que revestirá externamente por completo o equipamento</t>
  </si>
  <si>
    <t>Fornecimento e instalação de Ar Condicionado, Ventilação e  Exaustão mecânica.  O Instalador deverá considerar no fornecimento todos os Equipamentos mesmo que não especificamente mencionados ou indicados, de forma que o sistema opere de forma plenamente satisfatória. Fornecimento de acordo com o Memorial Descritivo e Especificações Técnicas e  Projeto  (Plantas de 1 a 7),  da PROJETAR SOLUÇÕES EM ENGENHARIA LTDA. - Sistema de fluxo refrigerante variável VRF, com unidades condensadoras.</t>
  </si>
  <si>
    <t>TR</t>
  </si>
  <si>
    <t>Rodapé em Porcelanato Portobello 60x60cm cortado para 30x60cm - Linha Essencial - Cimento Cinza Bold. Fornecimento e colocação</t>
  </si>
  <si>
    <t xml:space="preserve">Rodapé em Porcelanato Portobello Linha Travertino Navona - Cor Crema – Cód.21824E 60x120cm cortado para 30x120cm. Fornecimento e colocação  </t>
  </si>
  <si>
    <t>Impermeabilização de Piscinas</t>
  </si>
  <si>
    <t xml:space="preserve">Chapisco aplicado somente em estruturas de concreto em alvenarias internas, com desempenadeira dentada. Argamassa industrializada com preparo em misturador 300 kg.  conforme projeto. </t>
  </si>
  <si>
    <t xml:space="preserve">Emboço ou massa única em argamassa traço 1:3, preparo mecânico com betoneira 400 l, aplicada manualmente em panos cegos de fachada (sem presença de vãos), espessura de 35 mm, com adição de fibras longas. conforme projeto. </t>
  </si>
  <si>
    <t xml:space="preserve">Contrapiso em argamassa traço 1:3 (cimento e areia), preparo mecânico com betoneira 400 l, aplicado em áreas secas sobre laje, não aderido, espessura 6cm. com adição de fibras longas.  conforme projeto. </t>
  </si>
  <si>
    <t>Cantoneira de alumínio/galvanizada 2x2", conforme projeto</t>
  </si>
  <si>
    <t xml:space="preserve">Impermeabilização de superfície com manta asfáltica SBS Topo 3, uma camada, inclusive aplicação de primer asfáltico, e=4mm. conforme projeto. </t>
  </si>
  <si>
    <t>Sinapi 87872</t>
  </si>
  <si>
    <t>Sinapi 73908/1</t>
  </si>
  <si>
    <t>Sinapi 73881/1</t>
  </si>
  <si>
    <t>Sinapi 91603</t>
  </si>
  <si>
    <t>Sinapi 91601</t>
  </si>
  <si>
    <t>Sinapi 98556</t>
  </si>
  <si>
    <t>Composição 0123</t>
  </si>
  <si>
    <t>Composição 0124</t>
  </si>
  <si>
    <t>Composição 0125</t>
  </si>
  <si>
    <t>Sinapi 74025/1</t>
  </si>
  <si>
    <t>Impermeabilização de superfície com emulsão asfáltica, 2 demãos (berço de asfalto quente com consumo 3kg/m² conforme projeto)</t>
  </si>
  <si>
    <t>Armação do sistema de paredes de concreto, executada como reforço, vergalhão de 10,0 mm de diâmetro - (armação da proteção mecânica a cada 50cm e pinos de suporte, conforme projeto)</t>
  </si>
  <si>
    <t>Armação do sistema de paredes de concreto, executada como reforço, vergalhão de 6,3 mm de diâmetro - (armação da proteção mecânica a cada 50cm, conforme projeto)</t>
  </si>
  <si>
    <t>Proteção mecânica de superfície vertical com argamassa de cimento e areia, traço 1:3, e=5cm</t>
  </si>
  <si>
    <t>5.1.2</t>
  </si>
  <si>
    <t>Retirada de material existente no terreno para execução da obra</t>
  </si>
  <si>
    <t>Sinapi 71623</t>
  </si>
  <si>
    <t>Sinapi 96975</t>
  </si>
  <si>
    <t>Cordoalha de cobre nu, seção 70mm², conforme NBR 6524</t>
  </si>
  <si>
    <t>Porta P2 - 80x210cm - Porta e guarnição em madeira maciça revestida em fórmica cor Branco Gelo Ref. Fórmica L106. Ferragens: Maçaneta Referência La Fonte – Linha Arquiteto 6521, Dobradiça 485 Extraforte com Anéis, Ref. La Fonte, ambas Cromado Brilhante</t>
  </si>
  <si>
    <t>Porta P3 - 60x210cm - Porta e guarnição em madeira maciça revestida em fórmica cor Branco Gelo Ref. Fórmica L106. Ferragens: Maçaneta Referência La Fonte – Linha Arquiteto 6521, Dobradiça 485 Extraforte com Anéis, Ref. La Fonte, ambas Cromado Brilhante</t>
  </si>
  <si>
    <t>Porta P4 - 90x210cm - Porta e guarnição em madeira maciça revestida em fórmica cor Branco Gelo Ref. Fórmica L106. Ferragens: Maçaneta Referência La Fonte – Linha Arquiteto 6521, Dobradiça 485 Extraforte com Anéis, Ref. La Fonte, ambas Cromado Brilhante</t>
  </si>
  <si>
    <t>Porta P5 - 80x210cm - Porta e guarnição em madeira maciça revestida em fórmica cor Branco Gelo Ref. Fórmica L106. Ferragens: Maçaneta Referência La Fonte – Linha Arquiteto 6521, Dobradiça 485 Extraforte com Anéis, Ref. La Fonte, ambas Cromado Brilhante</t>
  </si>
  <si>
    <t>Porta P6 - 80x210cm - Porta e guarnição em madeira maciça revestida em fórmica cor Branco Gelo Ref. Fórmica L106. Ferragens: Trilhos e rodízios para porta de correr; fechadura bico de papagaio</t>
  </si>
  <si>
    <t>Porta P7 - 90x210cm - Porta e guarnição em madeira maciça revestida em fórmica cor Branco Gelo Ref. Fórmica L106. Ferragens: Trilhos e rodízios para porta de correr; fechadura bico de papagaio</t>
  </si>
  <si>
    <t>Interruptor simples, duas seções, para montagem em caixa 4"x2", incluindo os acessórios necessários.</t>
  </si>
  <si>
    <t>Interruptor four-way, duas seções, para montagem em caixa 4"x2", incluindo os acessórios necessários.</t>
  </si>
  <si>
    <t>Ponto de força em caixa 4"x4", com tampa cega e prensa cabo, incluindo 2 metros de cabo PP (seção conforme o equipamento)</t>
  </si>
  <si>
    <t>Ponto de força em condulete, com tampa cega e prensa cabo, incluindo 2 metros de cabo PP (seção conforme o equipamento) (seção conforme o equipamento)</t>
  </si>
  <si>
    <t>Sinapi 83465</t>
  </si>
  <si>
    <t>Sinapi 91959</t>
  </si>
  <si>
    <t>Estaca hélice contínua, diâmetro de 30 cm, comprimento total até 15 m, perfuratriz com torque de 170 kn.m (exclusive mobilização e desmobilização). Cravação, arrasamento com fornecimento de todos os materiais (aço das estacas juntos com os dos blocos)</t>
  </si>
  <si>
    <t>Sinapi 90808</t>
  </si>
  <si>
    <t>Armação de bloco, viga baldrame ou sapata utilizando aço CA-50 de 6,3mm - fornecimento e montagem</t>
  </si>
  <si>
    <t>Sinapi 96544</t>
  </si>
  <si>
    <t>Sinapi 100237</t>
  </si>
  <si>
    <t>Transporte horizontal manual, de tubo de PVC soldável com diâmetro maior que 60 mm e menor ou igual a 85 mm (unidade: mxkm)</t>
  </si>
  <si>
    <t>Sinapi 100246</t>
  </si>
  <si>
    <t>Transporte horizontal manual, de tubo de PVC série normal - esgoto predial, ou reforçado para esgoto ou águas pluviais predial, com diâmetro menor ou igual a 75 mm (unidade: mxkm)</t>
  </si>
  <si>
    <t>Sinapi 100247</t>
  </si>
  <si>
    <t>Transporte horizontal manual, de tubo de PVC série normal - esgoto predial, ou reforçado para esgoto ou águas pluviais predial, com diâmetro maior que 75 mm e menor ou igual a 100 mm (unidade: mxkm)</t>
  </si>
  <si>
    <t>Sinapi 100248</t>
  </si>
  <si>
    <t>Transporte horizontal manual, de tubo de PVC série normal - esgoto predial, ou reforçado para esgoto ou águas pluviais predial, com diâmetro maior que 100 mm e menor ou igual a 150 mm (unidade: mxkm)</t>
  </si>
  <si>
    <t>Sinapi 100250</t>
  </si>
  <si>
    <t>Transporte horizontal manual, de tubo de aço carbono leve ou médio, preto ou galvanizado, com diâmetro maior que 20 mm e menor ou igual a 32 mm (unidade: mxkm)</t>
  </si>
  <si>
    <t>Sinapi 100251</t>
  </si>
  <si>
    <t>Transporte horizontal manual, de tubo de aço carbono leve ou médio, preto ou galvanizado, com diâmetro maior que 32 mm e menor ou igual a 65 mm (unidade: mxkm)</t>
  </si>
  <si>
    <t>Sinapi 100252</t>
  </si>
  <si>
    <t>Transporte horizontal manual, de tubo de aço carbono leve ou médio, Eletrocalhas, preto ou galvanizado, com diâmetro maior que 65 mm e menor ou igual a 90 mm (unidade: mxkm)</t>
  </si>
  <si>
    <t>1.4.16</t>
  </si>
  <si>
    <t>1.4.17</t>
  </si>
  <si>
    <t>1.4.18</t>
  </si>
  <si>
    <t>1.4.19</t>
  </si>
  <si>
    <t>1.4.20</t>
  </si>
  <si>
    <t>1.4.21</t>
  </si>
  <si>
    <t>1.4.22</t>
  </si>
  <si>
    <t>Sinapi 100236</t>
  </si>
  <si>
    <t>Transporte horizontal manual, de tubo de PVC soldável com diâmetro menor ou igual a 60 mm (unidade: mxkm)</t>
  </si>
  <si>
    <t>m x km</t>
  </si>
  <si>
    <t>3.1</t>
  </si>
  <si>
    <t>3.1.1</t>
  </si>
  <si>
    <t>3.1.2</t>
  </si>
  <si>
    <t>3.1.3</t>
  </si>
  <si>
    <t>3.1.4</t>
  </si>
  <si>
    <t>3.1.5</t>
  </si>
  <si>
    <t>3.1.6</t>
  </si>
  <si>
    <t>3.1.7</t>
  </si>
  <si>
    <t>3.1.8</t>
  </si>
  <si>
    <t>3.1.9</t>
  </si>
  <si>
    <t>3.2</t>
  </si>
  <si>
    <t>3.2.1</t>
  </si>
  <si>
    <t>3.2.2</t>
  </si>
  <si>
    <t>3.2.3</t>
  </si>
  <si>
    <t>3.2.4</t>
  </si>
  <si>
    <t>3.2.5</t>
  </si>
  <si>
    <t>3.2.6</t>
  </si>
  <si>
    <t>3.2.7</t>
  </si>
  <si>
    <t>3.2.8</t>
  </si>
  <si>
    <t>3.2.9</t>
  </si>
  <si>
    <t>3.2.10</t>
  </si>
  <si>
    <t>3.2.11</t>
  </si>
  <si>
    <t>3.2.12</t>
  </si>
  <si>
    <t>3.2.13</t>
  </si>
  <si>
    <t>3.2.14</t>
  </si>
  <si>
    <t>3.2.15</t>
  </si>
  <si>
    <t>3.2.16</t>
  </si>
  <si>
    <t>3.2.17</t>
  </si>
  <si>
    <t>3.2.18</t>
  </si>
  <si>
    <t>3.2.19</t>
  </si>
  <si>
    <t>3.2.20</t>
  </si>
  <si>
    <t>3.2.21</t>
  </si>
  <si>
    <t>3.2.22</t>
  </si>
  <si>
    <t>3.2.23</t>
  </si>
  <si>
    <t>3.2.24</t>
  </si>
  <si>
    <t>3.2.25</t>
  </si>
  <si>
    <t>3.2.26</t>
  </si>
  <si>
    <t>3.2.27</t>
  </si>
  <si>
    <t>3.2.28</t>
  </si>
  <si>
    <t>3.2.29</t>
  </si>
  <si>
    <t>3.2.30</t>
  </si>
  <si>
    <t>3.2.31</t>
  </si>
  <si>
    <t>3.2.32</t>
  </si>
  <si>
    <t>3.3</t>
  </si>
  <si>
    <t>3.3.1</t>
  </si>
  <si>
    <t>3.3.2</t>
  </si>
  <si>
    <t>3.4</t>
  </si>
  <si>
    <t>3.4.1</t>
  </si>
  <si>
    <t>3.4.2</t>
  </si>
  <si>
    <t>3.4.3</t>
  </si>
  <si>
    <t>3.4.4</t>
  </si>
  <si>
    <t>3.4.5</t>
  </si>
  <si>
    <t>3.4.5.1</t>
  </si>
  <si>
    <t>3.4.5.2</t>
  </si>
  <si>
    <t>3.4.5.3</t>
  </si>
  <si>
    <t>3.4.5.4</t>
  </si>
  <si>
    <t>3.4.5.5</t>
  </si>
  <si>
    <t>3.4.5.6</t>
  </si>
  <si>
    <t>3.4.5.7</t>
  </si>
  <si>
    <t>3.4.5.8</t>
  </si>
  <si>
    <t>3.4.5.9</t>
  </si>
  <si>
    <t>3.4.5.10</t>
  </si>
  <si>
    <t>3.4.5.11</t>
  </si>
  <si>
    <t>3.4.5.12</t>
  </si>
  <si>
    <t>3.4.5.13</t>
  </si>
  <si>
    <t>3.5</t>
  </si>
  <si>
    <t>3.5.1</t>
  </si>
  <si>
    <t>3.5.1.1</t>
  </si>
  <si>
    <t>3.5.1.2</t>
  </si>
  <si>
    <t>3.5.1.3</t>
  </si>
  <si>
    <t>3.5.1.4</t>
  </si>
  <si>
    <t>3.5.1.5</t>
  </si>
  <si>
    <t>3.5.1.6</t>
  </si>
  <si>
    <t>3.5.2</t>
  </si>
  <si>
    <t>3.5.2.1</t>
  </si>
  <si>
    <t>3.5.2.2</t>
  </si>
  <si>
    <t>3.5.2.3</t>
  </si>
  <si>
    <t>3.5.2.4</t>
  </si>
  <si>
    <t>3.5.2.5</t>
  </si>
  <si>
    <t>3.5.2.6</t>
  </si>
  <si>
    <t>3.5.2.7</t>
  </si>
  <si>
    <t>3.5.2.8</t>
  </si>
  <si>
    <t>3.5.3</t>
  </si>
  <si>
    <t>3.5.3.1</t>
  </si>
  <si>
    <t>3.5.3.2</t>
  </si>
  <si>
    <t>3.6.1</t>
  </si>
  <si>
    <t>3.6.1.1</t>
  </si>
  <si>
    <t>3.6.1.2</t>
  </si>
  <si>
    <t>3.6.1.3</t>
  </si>
  <si>
    <t>3.6.1.4</t>
  </si>
  <si>
    <t>3.6.2</t>
  </si>
  <si>
    <t>3.6.2.1</t>
  </si>
  <si>
    <t>3.6.2.2</t>
  </si>
  <si>
    <t>3.6.2.3</t>
  </si>
  <si>
    <t>3.6.2.4</t>
  </si>
  <si>
    <t>3.7</t>
  </si>
  <si>
    <t>3.7.1</t>
  </si>
  <si>
    <t>3.7.2</t>
  </si>
  <si>
    <t>3.7.3</t>
  </si>
  <si>
    <t>3.7.4</t>
  </si>
  <si>
    <t>3.7.5</t>
  </si>
  <si>
    <t>3.7.6</t>
  </si>
  <si>
    <t>3.7.7</t>
  </si>
  <si>
    <t>3.7.8</t>
  </si>
  <si>
    <t>3.7.9</t>
  </si>
  <si>
    <t>3.8</t>
  </si>
  <si>
    <t>3.8.1</t>
  </si>
  <si>
    <t>3.8.1.1</t>
  </si>
  <si>
    <t>3.8.1.2</t>
  </si>
  <si>
    <t>3.8.1.3</t>
  </si>
  <si>
    <t>3.8.1.4</t>
  </si>
  <si>
    <t>3.8.1.5</t>
  </si>
  <si>
    <t>3.8.1.6</t>
  </si>
  <si>
    <t>3.8.1.7</t>
  </si>
  <si>
    <t>3.9</t>
  </si>
  <si>
    <t>3.9.1</t>
  </si>
  <si>
    <t>4.2.33</t>
  </si>
  <si>
    <t>4.3.3</t>
  </si>
  <si>
    <t>4.3.4</t>
  </si>
  <si>
    <t>4.3.5</t>
  </si>
  <si>
    <t>4.4.6</t>
  </si>
  <si>
    <t>4.4.7</t>
  </si>
  <si>
    <t>4.4.8</t>
  </si>
  <si>
    <t>4.4.9</t>
  </si>
  <si>
    <t>4.5.4</t>
  </si>
  <si>
    <t>4.5.5</t>
  </si>
  <si>
    <t>4.5.6</t>
  </si>
  <si>
    <t>4.5.7</t>
  </si>
  <si>
    <t>5.1.3</t>
  </si>
  <si>
    <t>5.1.4</t>
  </si>
  <si>
    <t>5.1.5</t>
  </si>
  <si>
    <t>5.1.6</t>
  </si>
  <si>
    <t>5.1.7</t>
  </si>
  <si>
    <t>5.1.8</t>
  </si>
  <si>
    <t>5.1.9</t>
  </si>
  <si>
    <t>5.1.10</t>
  </si>
  <si>
    <t>5.1.11</t>
  </si>
  <si>
    <t>5.1.12</t>
  </si>
  <si>
    <t>5.1.13</t>
  </si>
  <si>
    <t>5.1.14</t>
  </si>
  <si>
    <t>5.1.15</t>
  </si>
  <si>
    <t>5.1.16</t>
  </si>
  <si>
    <t>5.1.17</t>
  </si>
  <si>
    <t>5.1.18</t>
  </si>
  <si>
    <t>5.1.19</t>
  </si>
  <si>
    <t>5.1.20</t>
  </si>
  <si>
    <t>5.1.21</t>
  </si>
  <si>
    <t>5.1.22</t>
  </si>
  <si>
    <t>5.1.23</t>
  </si>
  <si>
    <t>5.1.24</t>
  </si>
  <si>
    <t>5.1.25</t>
  </si>
  <si>
    <t>5.1.26</t>
  </si>
  <si>
    <t>5.1.27</t>
  </si>
  <si>
    <t>5.1.28</t>
  </si>
  <si>
    <t>5.1.29</t>
  </si>
  <si>
    <t>5.1.30</t>
  </si>
  <si>
    <t>5.1.31</t>
  </si>
  <si>
    <t>5.1.32</t>
  </si>
  <si>
    <t>5.1.33</t>
  </si>
  <si>
    <t>5.1.34</t>
  </si>
  <si>
    <t>5.1.35</t>
  </si>
  <si>
    <t>5.1.36</t>
  </si>
  <si>
    <t>5.1.37</t>
  </si>
  <si>
    <t>5.1.38</t>
  </si>
  <si>
    <t>5.1.39</t>
  </si>
  <si>
    <t>5.1.40</t>
  </si>
  <si>
    <t>5.1.41</t>
  </si>
  <si>
    <t>5.1.42</t>
  </si>
  <si>
    <t>5.1.43</t>
  </si>
  <si>
    <t>5.3.5</t>
  </si>
  <si>
    <t>5.3.7</t>
  </si>
  <si>
    <t>5.3.8</t>
  </si>
  <si>
    <t>5.3.9</t>
  </si>
  <si>
    <t>5.3.10</t>
  </si>
  <si>
    <t>5.3.11</t>
  </si>
  <si>
    <t>5.3.12</t>
  </si>
  <si>
    <t>5.3.13</t>
  </si>
  <si>
    <t>5.3.14</t>
  </si>
  <si>
    <t>5.3.15</t>
  </si>
  <si>
    <t>5.3.16</t>
  </si>
  <si>
    <t>5.3.17</t>
  </si>
  <si>
    <t>5.3.18</t>
  </si>
  <si>
    <t>5.3.19</t>
  </si>
  <si>
    <t>5.3.20</t>
  </si>
  <si>
    <t>5.3.21</t>
  </si>
  <si>
    <t>5.3.22</t>
  </si>
  <si>
    <t>5.3.23</t>
  </si>
  <si>
    <t>5.3.24</t>
  </si>
  <si>
    <t>5.3.25</t>
  </si>
  <si>
    <t>5.3.26</t>
  </si>
  <si>
    <t>5.3.27</t>
  </si>
  <si>
    <t>5.3.28</t>
  </si>
  <si>
    <t>5.3.29</t>
  </si>
  <si>
    <t>5.3.30</t>
  </si>
  <si>
    <t>5.3.31</t>
  </si>
  <si>
    <t>5.3.32</t>
  </si>
  <si>
    <t>5.3.33</t>
  </si>
  <si>
    <t>5.3.34</t>
  </si>
  <si>
    <t>5.3.35</t>
  </si>
  <si>
    <t>5.4.4</t>
  </si>
  <si>
    <t>5.4.7</t>
  </si>
  <si>
    <t>5.4.12</t>
  </si>
  <si>
    <t>5.4.14</t>
  </si>
  <si>
    <t>5.4.16</t>
  </si>
  <si>
    <t>5.4.18</t>
  </si>
  <si>
    <t>5.4.20</t>
  </si>
  <si>
    <t>5.4.21</t>
  </si>
  <si>
    <t>5.4.22</t>
  </si>
  <si>
    <t>5.4.23</t>
  </si>
  <si>
    <t>5.4.24</t>
  </si>
  <si>
    <t>5.4.26</t>
  </si>
  <si>
    <t>5.4.27</t>
  </si>
  <si>
    <t>5.4.28</t>
  </si>
  <si>
    <t>5.4.29</t>
  </si>
  <si>
    <t>5.4.31</t>
  </si>
  <si>
    <t>5.4.32</t>
  </si>
  <si>
    <t>5.4.33</t>
  </si>
  <si>
    <t>5.4.34</t>
  </si>
  <si>
    <t>5.4.35</t>
  </si>
  <si>
    <t>5.4.36</t>
  </si>
  <si>
    <t>5.5.8</t>
  </si>
  <si>
    <t>5.5.9</t>
  </si>
  <si>
    <t>5.5.10</t>
  </si>
  <si>
    <t>5.5.11</t>
  </si>
  <si>
    <t>5.5.12</t>
  </si>
  <si>
    <t>5.5.14</t>
  </si>
  <si>
    <t>5.5.15</t>
  </si>
  <si>
    <t>5.5.16</t>
  </si>
  <si>
    <t>5.5.17</t>
  </si>
  <si>
    <t>5.5.18</t>
  </si>
  <si>
    <t>5.5.19</t>
  </si>
  <si>
    <t>5.5.20</t>
  </si>
  <si>
    <t>5.5.22</t>
  </si>
  <si>
    <t>5.5.23</t>
  </si>
  <si>
    <t>5.5.24</t>
  </si>
  <si>
    <t>5.5.25</t>
  </si>
  <si>
    <t>5.5.26</t>
  </si>
  <si>
    <t>5.5.27</t>
  </si>
  <si>
    <t>5.5.28</t>
  </si>
  <si>
    <t>5.5.29</t>
  </si>
  <si>
    <t>5.5.30</t>
  </si>
  <si>
    <t>5.5.31</t>
  </si>
  <si>
    <t>5.5.32</t>
  </si>
  <si>
    <t>5.5.33</t>
  </si>
  <si>
    <t>5.5.34</t>
  </si>
  <si>
    <t>5.5.35</t>
  </si>
  <si>
    <t>5.5.36</t>
  </si>
  <si>
    <t>5.5.37</t>
  </si>
  <si>
    <t>5.5.38</t>
  </si>
  <si>
    <t>5.5.39</t>
  </si>
  <si>
    <t>5.5.40</t>
  </si>
  <si>
    <t>5.5.42</t>
  </si>
  <si>
    <t>5.5.43</t>
  </si>
  <si>
    <t>5.5.44</t>
  </si>
  <si>
    <t>5.5.45</t>
  </si>
  <si>
    <t>5.5.47</t>
  </si>
  <si>
    <t>5.5.48</t>
  </si>
  <si>
    <t>5.5.49</t>
  </si>
  <si>
    <t>5.5.50</t>
  </si>
  <si>
    <t>5.5.53</t>
  </si>
  <si>
    <t>5.5.54</t>
  </si>
  <si>
    <t>5.5.55</t>
  </si>
  <si>
    <t>5.5.56</t>
  </si>
  <si>
    <t>5.5.57</t>
  </si>
  <si>
    <t>5.5.58</t>
  </si>
  <si>
    <t>5.5.59</t>
  </si>
  <si>
    <t>5.5.60</t>
  </si>
  <si>
    <t>5.5.63</t>
  </si>
  <si>
    <t>5.5.64</t>
  </si>
  <si>
    <t>5.5.65</t>
  </si>
  <si>
    <t>5.5.69</t>
  </si>
  <si>
    <t>5.5.70</t>
  </si>
  <si>
    <t>5.5.73</t>
  </si>
  <si>
    <t>5.5.74</t>
  </si>
  <si>
    <t>5.5.75</t>
  </si>
  <si>
    <t>5.5.76</t>
  </si>
  <si>
    <t>5.5.77</t>
  </si>
  <si>
    <t>5.5.78</t>
  </si>
  <si>
    <t>5.5.79</t>
  </si>
  <si>
    <t>5.5.80</t>
  </si>
  <si>
    <t>5.5.81</t>
  </si>
  <si>
    <t>5.5.82</t>
  </si>
  <si>
    <t>5.5.83</t>
  </si>
  <si>
    <t>5.5.84</t>
  </si>
  <si>
    <t>5.5.85</t>
  </si>
  <si>
    <t>5.5.87</t>
  </si>
  <si>
    <t>5.5.88</t>
  </si>
  <si>
    <t>5.5.89</t>
  </si>
  <si>
    <t>5.5.90</t>
  </si>
  <si>
    <t>5.5.97</t>
  </si>
  <si>
    <t>5.5.98</t>
  </si>
  <si>
    <t>5.5.99</t>
  </si>
  <si>
    <t>5.5.100</t>
  </si>
  <si>
    <t>5.5.101</t>
  </si>
  <si>
    <t>5.5.102</t>
  </si>
  <si>
    <t>5.5.103</t>
  </si>
  <si>
    <t>5.5.104</t>
  </si>
  <si>
    <t>5.5.105</t>
  </si>
  <si>
    <t>5.5.106</t>
  </si>
  <si>
    <t>5.5.107</t>
  </si>
  <si>
    <t>5.5.108</t>
  </si>
  <si>
    <t>5.5.110</t>
  </si>
  <si>
    <t>5.5.111</t>
  </si>
  <si>
    <t>5.5.115</t>
  </si>
  <si>
    <t>5.5.116</t>
  </si>
  <si>
    <t>5.5.117</t>
  </si>
  <si>
    <t>5.5.118</t>
  </si>
  <si>
    <t>5.5.119</t>
  </si>
  <si>
    <t>5.5.120</t>
  </si>
  <si>
    <t>5.5.121</t>
  </si>
  <si>
    <t>5.6</t>
  </si>
  <si>
    <t>5.5.13</t>
  </si>
  <si>
    <t>5.7</t>
  </si>
  <si>
    <t>5.7.1</t>
  </si>
  <si>
    <t>5.7.2</t>
  </si>
  <si>
    <t>5.7.3</t>
  </si>
  <si>
    <t>5.7.4</t>
  </si>
  <si>
    <t>5.7.5</t>
  </si>
  <si>
    <t>5.7.6</t>
  </si>
  <si>
    <t>5.7.7</t>
  </si>
  <si>
    <t>5.7.8</t>
  </si>
  <si>
    <t>5.7.9</t>
  </si>
  <si>
    <t>5.7.10</t>
  </si>
  <si>
    <t>5.7.11</t>
  </si>
  <si>
    <t>5.7.12</t>
  </si>
  <si>
    <t>5.7.13</t>
  </si>
  <si>
    <t>5.7.14</t>
  </si>
  <si>
    <t>5.7.15</t>
  </si>
  <si>
    <t>5.7.16</t>
  </si>
  <si>
    <t>5.7.17</t>
  </si>
  <si>
    <t>5.7.18</t>
  </si>
  <si>
    <t>5.7.19</t>
  </si>
  <si>
    <t>5.7.20</t>
  </si>
  <si>
    <t>5.7.21</t>
  </si>
  <si>
    <t>5.7.22</t>
  </si>
  <si>
    <t>5.7.23</t>
  </si>
  <si>
    <t>5.7.24</t>
  </si>
  <si>
    <t>5.7.25</t>
  </si>
  <si>
    <t>5.7.26</t>
  </si>
  <si>
    <t>5.8</t>
  </si>
  <si>
    <t>5.8.1</t>
  </si>
  <si>
    <t>5.8.2</t>
  </si>
  <si>
    <t>5.8.3</t>
  </si>
  <si>
    <t>5.8.5</t>
  </si>
  <si>
    <t>5.8.6</t>
  </si>
  <si>
    <t>5.8.12</t>
  </si>
  <si>
    <t>5.8.16</t>
  </si>
  <si>
    <t>5.8.17</t>
  </si>
  <si>
    <t>5.8.18</t>
  </si>
  <si>
    <t>5.8.19</t>
  </si>
  <si>
    <t>5.8.20</t>
  </si>
  <si>
    <t>5.8.21</t>
  </si>
  <si>
    <t>5.9</t>
  </si>
  <si>
    <t>5.9.1</t>
  </si>
  <si>
    <t>5.9.2</t>
  </si>
  <si>
    <t>5.9.3</t>
  </si>
  <si>
    <t>5.9.4</t>
  </si>
  <si>
    <t>5.9.5</t>
  </si>
  <si>
    <t>5.9.6</t>
  </si>
  <si>
    <t>5.9.7</t>
  </si>
  <si>
    <t>5.9.8</t>
  </si>
  <si>
    <t>5.9.9</t>
  </si>
  <si>
    <t>5.9.10</t>
  </si>
  <si>
    <t>5.9.11</t>
  </si>
  <si>
    <t>5.9.12</t>
  </si>
  <si>
    <t>5.9.13</t>
  </si>
  <si>
    <t>5.9.14</t>
  </si>
  <si>
    <t>5.9.15</t>
  </si>
  <si>
    <t>5.9.16</t>
  </si>
  <si>
    <t>5.10</t>
  </si>
  <si>
    <t>5.10.1</t>
  </si>
  <si>
    <t>5.10.2</t>
  </si>
  <si>
    <t>5.10.3</t>
  </si>
  <si>
    <t>5.10.4</t>
  </si>
  <si>
    <t>5.10.5</t>
  </si>
  <si>
    <t>5.10.6</t>
  </si>
  <si>
    <t>5.10.7</t>
  </si>
  <si>
    <t>5.10.8</t>
  </si>
  <si>
    <t>5.10.9</t>
  </si>
  <si>
    <t>5.10.10</t>
  </si>
  <si>
    <t>5.10.11</t>
  </si>
  <si>
    <t>5.10.12</t>
  </si>
  <si>
    <t>5.10.13</t>
  </si>
  <si>
    <t>5.10.14</t>
  </si>
  <si>
    <t>5.10.15</t>
  </si>
  <si>
    <t>5.4.13</t>
  </si>
  <si>
    <t>5.4.15</t>
  </si>
  <si>
    <t>5.4.17</t>
  </si>
  <si>
    <t>5.4.19</t>
  </si>
  <si>
    <t>5.4.25</t>
  </si>
  <si>
    <t>5.4.30</t>
  </si>
  <si>
    <t>5.5.21</t>
  </si>
  <si>
    <t>5.5.41</t>
  </si>
  <si>
    <t>5.5.46</t>
  </si>
  <si>
    <t>5.5.51</t>
  </si>
  <si>
    <t>5.5.52</t>
  </si>
  <si>
    <t>5.5.61</t>
  </si>
  <si>
    <t>5.5.62</t>
  </si>
  <si>
    <t>5.5.66</t>
  </si>
  <si>
    <t>5.5.67</t>
  </si>
  <si>
    <t>5.5.68</t>
  </si>
  <si>
    <t>5.5.71</t>
  </si>
  <si>
    <t>5.5.72</t>
  </si>
  <si>
    <t>5.5.86</t>
  </si>
  <si>
    <t>5.5.91</t>
  </si>
  <si>
    <t>5.5.92</t>
  </si>
  <si>
    <t>5.5.93</t>
  </si>
  <si>
    <t>5.5.94</t>
  </si>
  <si>
    <t>5.5.95</t>
  </si>
  <si>
    <t>5.5.96</t>
  </si>
  <si>
    <t>5.5.109</t>
  </si>
  <si>
    <t>5.5.112</t>
  </si>
  <si>
    <t>5.5.113</t>
  </si>
  <si>
    <t>5.5.114</t>
  </si>
  <si>
    <t>5.6.1</t>
  </si>
  <si>
    <t>5.6.2</t>
  </si>
  <si>
    <t>5.6.3</t>
  </si>
  <si>
    <t>5.6.4</t>
  </si>
  <si>
    <t>5.6.5</t>
  </si>
  <si>
    <t>5.6.6</t>
  </si>
  <si>
    <t>5.6.7</t>
  </si>
  <si>
    <t>5.6.8</t>
  </si>
  <si>
    <t>5.6.9</t>
  </si>
  <si>
    <t>5.6.10</t>
  </si>
  <si>
    <t>5.6.11</t>
  </si>
  <si>
    <t>5.6.12</t>
  </si>
  <si>
    <t>5.6.13</t>
  </si>
  <si>
    <t>5.6.14</t>
  </si>
  <si>
    <t>6.4.1</t>
  </si>
  <si>
    <t>Transformador trifásico  a seco, 500 KVA, 13,8kV / 380-220V, 60Hz, IP-00,Delta-Estrela aterrado (Dyn1).  (ver especificação no item 2.3.13 do Memorial Descritivo)</t>
  </si>
  <si>
    <t>3.6</t>
  </si>
  <si>
    <t>Grupo Gerador estacionário, potência 1260kVA/1008kWe(STANDBY) e 920kVA/736kWe (PRIME), tensão 380V (65dB@1,5m). Ref.:16V2000G85 (STEMAC), CATERPILLAR,  MAQUIGERAL ou similar, com atenuador de ruído de exaustão, atenuador de ruído de aspiração, descarga, silencioso, QTA, Reservatórios de óleo, porta isolante, etc (ver especificação no Memorial Descritivo)</t>
  </si>
  <si>
    <t>Fornecimento de Subestação 500 KVA (ver detalhamento em SESC-TO-GURUPI-INST-EL-012), conforme padrão da concessionária local (ENERGISA). Composta por isoladores, mufla terminal, para-raios e seus respectivos suportes, TCs e TPs e seus respectivos suportes, caixa para relé de proteção, chave seccionadora tripolar abertura sem carga, portas metálicas, grades de proteção. (ver especificação no Memorial Descritivo)</t>
  </si>
  <si>
    <t>Nobreak trifásico para sistema de energia estabilizada, potência de 50kVA, tensão de entrada = 380V, tensão de saída = 380V (+/- 10%), autonomia mínima de 5min. (ver especificação no Memorial Descritivo)</t>
  </si>
  <si>
    <t>6.2.7</t>
  </si>
  <si>
    <t>Mão de obra para instalação de Nobreak trifásico para sistema de energia estabilizada, potência de 50kVA, tensão de entrada = 380V, tensão de saída = 380V (+/- 10%)</t>
  </si>
  <si>
    <t>Mão de obra para instalação de Transformador trifásico  a seco, 500 KVA, 13,8kV / 380-220V, 60Hz</t>
  </si>
  <si>
    <t>Cabo UTP atendendo as especificações contidas no Memorial Descritivo, item 5.7.6-a.  Ref.: FURUKAWA - GIGALAN CAT.6 ou superior. Caixa com 305m. Fornecimento e instalação, incluindo todos os materiais e acessórios necessários.</t>
  </si>
  <si>
    <t>Patch Cords, certificado, atendendo as especificações contidas no Memorial Descritivo, item 5.7.6-b, comprimento conforme instalação.  Ref.: FURUKAWA - GIGALAN CAT.6 ou superior. Caixa com 305m. Fornecimento e instalação, incluindo todos os materiais e acessórios necessários.</t>
  </si>
  <si>
    <t>Cabo óptico 12 fibras, monomodo, atendendo as especificações contidas no Memorial Descritivo item 5.7.6-c. Ref.: Ref. FURUKAWA - CFOT-UTR ou superior. Fornecimento e instalação, incluindo todos os materiais e acessórios necessários.</t>
  </si>
  <si>
    <t>Composição 0407</t>
  </si>
  <si>
    <t>Composição 0408</t>
  </si>
  <si>
    <t>5.4.37</t>
  </si>
  <si>
    <t>5.4.38</t>
  </si>
  <si>
    <t>Cumeeira para Telha Trapezoidal em aço galvanizado, incluindo içamento. Fornecimento e colocação</t>
  </si>
  <si>
    <t>Revestimento de fachadas com Painéis Térmicos tipo ACM, Cor Madeira ou equivalente. Fornecimento e colocação</t>
  </si>
  <si>
    <t>Impermeabilizacao de superfície com asfalto elastomérico, inclusos primer e véu de fibra de vidro (lajes e calhas). Fornecimento e execução</t>
  </si>
  <si>
    <t>Proteção mecânica de superfície horizontal com argamassa de cimento e areia, traço 1:3, e=4cm. Fornecimento e execução</t>
  </si>
  <si>
    <t>Janela J6 - 200x100cm - de correr alumínio anodizado natural com ferragens e vidro liso incolor 4mm</t>
  </si>
  <si>
    <t>Janela J7 - 120x100cm - de correr alumínio anodizado natural com ferragens e vidro liso incolor 4mm</t>
  </si>
  <si>
    <t>Esquadria em alumínio pintura eletrostática branca fixa guarnecendo vidro temperado liso 10mm - 70x210cm</t>
  </si>
  <si>
    <t>Esquadria em alumínio pintura eletrostática branca fixa guarnecendo vidro temperado liso 10mm - 450x210cm</t>
  </si>
  <si>
    <t>Esquadria em alumínio pintura eletrostática branca fixa guarnecendo vidro temperado liso 10mm - 90x210cm</t>
  </si>
  <si>
    <t>Esquadria em alumínio pintura eletrostática branca fixa guarnecendo vidro temperado liso 10mm - 395x100cm</t>
  </si>
  <si>
    <t>Esquadria em alumínio pintura eletrostática branca fixa guarnecendo vidro temperado liso 10mm - 180x210cm</t>
  </si>
  <si>
    <t>Esquadria em alumínio pintura eletrostática branca fixa guarnecendo vidro temperado liso 10mm - 270x210cm</t>
  </si>
  <si>
    <t>Esquadria em alumínio pintura eletrostática branca fixa guarnecendo vidro temperado liso 10mm - 90x50cm - Guichê</t>
  </si>
  <si>
    <t>Esquadria em alumínio pintura eletrostática branca fixa guarnecendo vidro temperado liso 10mm - 630x300cm</t>
  </si>
  <si>
    <t>Esquadria em alumínio pintura eletrostática branca fixa guarnecendo vidro temperado liso 10mm - 60x50cm - Guichê</t>
  </si>
  <si>
    <t>Esquadria em alumínio pintura eletrostática branca fixa guarnecendo vidro plumbífero - 60x50cm - Guichê</t>
  </si>
  <si>
    <t>Esquadria em alumínio pintura eletrostática branca fixa guarnecendo vidro temperado liso 10mm - 360x210cm</t>
  </si>
  <si>
    <t>Esquadria em alumínio pintura eletrostática branca fixa guarnecendo vidro temperado liso 10mm - 170x210cm</t>
  </si>
  <si>
    <t>Esquadria em alumínio pintura eletrostática branca fixa guarnecendo vidro temperado liso 10mm - 180x300cm</t>
  </si>
  <si>
    <t>Portinhola em chapa de aço 60x190 para reservatórios inclusive ferragens</t>
  </si>
  <si>
    <t>Esquadrias em Vidro inclusive ferragens e complementos. Fornecimento e colocação de</t>
  </si>
  <si>
    <t>Fornecimento e  aplicação de tinta a base de epoxi sobre piso em cores a serem definidas</t>
  </si>
  <si>
    <t>Fornecimento e aplicação de pintura acrílica de faixas de demarcação em estacionamento, 5 cm de largura</t>
  </si>
  <si>
    <t>Fornecimento e aplicação de pintura esmalte fosco, duas demãos, sobre superfície metálica</t>
  </si>
  <si>
    <t>Fornecimento e aplicação de fundo anticorrosivo a base de oxido de ferro (zarcão), duas demãos</t>
  </si>
  <si>
    <t>Vaso Linha Convencional DECA Vogue Plus código P132 cor Branco 17; completo com assento Slow Close, tubo de ligação, anéis, fixações</t>
  </si>
  <si>
    <t>Torneira para Tanque Com Derivação Flex DECA 1155.C20</t>
  </si>
  <si>
    <t>Espelho cristal espessura 4mm, com moldura em alumínio e compensado 6mm plastificado colado</t>
  </si>
  <si>
    <t>Escoramento formas h=3,50 a 4,00 m, com madeira de 3a qualidade, não aparelhada, aproveitamento tabuas 3x e prumos 4x.</t>
  </si>
  <si>
    <t>Execução de dreno com manta geotêxtil 200 g/m2 (camada de transição geotêxtil 200g/m², conforme projeto. )</t>
  </si>
  <si>
    <t>Proteção mecânica de superfície horizontal com argamassa de cimento e areia, traço 1:3, e=5cm</t>
  </si>
  <si>
    <t>Impermeabilização de superfície com argamassa polimérica / membrana acrílica, 4 demãos, reforçada com véu de poliéster (camada ante eflorescência com argamassa polimérica 3,0kg/m²  conforme projeto)</t>
  </si>
  <si>
    <t xml:space="preserve">Impermeabilizacao de superfície com mastique betuminoso a frio, por metro. (tratamento de junta perimetral com mastique poliuretano (2x2cm)  conforme projeto) </t>
  </si>
  <si>
    <t>Pavimentação em Cerâmica Gail 1009 / 3510 placa extrudada na cor azul escuro ou equivalente, argamassa pré-fabricada, com rejunte epóxi. Fornecimento e colocação - Faixas de fundo de piscina semiolímpica</t>
  </si>
  <si>
    <t>Alambrado em tubos de aço galvanizado, com costura, din. 2440, diâmetro 2", altura 2,20m, fixados a cada 2m em blocos de concreto, com tela de arame galvanizado revestido com Pvc, fio 12 BWG e malha 7,5x7,5cm - Local de Antena</t>
  </si>
  <si>
    <t>Portão de Correr 500x250cm - Estrutura em Perfil Tubular Metálico 3x6cm, com Fechamento em Tela Gradil Morlan Revestida com PVC, 4,30 mm inclusive ferragens - Acabamento branco. Fornecimento, fabricação e montagem</t>
  </si>
  <si>
    <t>Portão de Abrir em giro 240x250cm duas folhas - Estrutura em Perfil Tubular Metálico 3x6cm, com Fechamento em Tela Gradil Morlan Revestida com PVC, 4,30 mm inclusive ferragens - Acabamento branco. Fornecimento, fabricação e montagem</t>
  </si>
  <si>
    <t>Chapim de concreto aparente com acabamento desempenado, forma de compensado plastificado (Madeirit) de 14 x 10 cm, fundido no local. (pingadeira do muro)</t>
  </si>
  <si>
    <t>Rebaixo de calçadas para acessibilidade, executado em concreto e cimentado</t>
  </si>
  <si>
    <t>Piso em concreto 20 MPa preparo mecânico, espessura 7 cm, com armação em tela soldada</t>
  </si>
  <si>
    <t>Portão de Abrir em giro 100x250cm uma folha - Estrutura em Perfil Tubular Metálico 3x6cm, com Fechamento em Tela Gradil Morlan Revestida com PVC, 4,30 mm inclusive ferragens - Acabamento branco. Fornecimento, fabricação e montagem</t>
  </si>
  <si>
    <t xml:space="preserve">Mangueira de irrigação, Ø3/4", com 30m de comprimento, fabricada em polietileno, alta resistência aos raios UV, antitorção, equipada com esguicho de jato regulável e adaptador, ambos tipos "engates rápidos". Ref. TRAMONTINA NTS Antitorção ou superior. </t>
  </si>
  <si>
    <t>Torneira de boia, Ø1", em liga de cobre, rosca BSP. Ref. DECA ou similar.</t>
  </si>
  <si>
    <t>Mao de obra para instalação de Reservatório térmico (boiler), solar e elétrico, com capacidade de 5.000 litros, Ref. SOLETROL ou superior</t>
  </si>
  <si>
    <t>Bomba de recirculação de água quente, com vazão 20l/min, altura manométrica de 4mca, 340W 220V. Incluindo: painel de controle microprocessado, sensores, válvulas, suportes, adaptações, tubulações, conexões e tudo mais necessário para o perfeito funcionamento do sistema. Ref. TEXIUS TBHF-WE-BR ou superior</t>
  </si>
  <si>
    <t>Válvula de retenção em bronze, flangeada, tipo portinhola. Ref.: NIÁGARA ou similar.  Ø3"</t>
  </si>
  <si>
    <t>Tubo dreno, fabricado em PEAD (Polietileno de Alta Densidade), de seção circular, corrugado. Ref.: Kanaflex, linha KANANET ou similar. Ø 100 mm</t>
  </si>
  <si>
    <t>Ralo sifonado em ferro fundido, DN150mm. Incluindo: prolongador Ø150mm, grelha e porta grelha em aço inox. Ref.: SAINT-GOBAIN ou similar.</t>
  </si>
  <si>
    <t>Sistema anti-inundação para casa de bombas da piscina, subterrânea, composto por 1 bomba centrífuga submersível com motor hermeticamente fechado (IP68), vazão 43,1m³/h, pressão 6mca (Ref. ABS - modelo UNI 700T BSP), válvula de gaveta, válvula de retenção, automático de boia (inferior + superior + alarme), 6m de tubo de recalque em aço galv. Ø3", conexões e fixações. Conforme detalhe constante em projeto.</t>
  </si>
  <si>
    <t>Poço de recalque, composto por 2 bombas submersível, vazão 25 m³/h, pressão 10mca (Ref. ABS - modelo ROBUSTA 400M), válvula de gaveta, válvula de retenção, automático de boia (inferior + superior + alarme), 70m de tubo de recalque em PVC soldável Ø50mm, conexões e fixações. Conforme detalhe constante em projeto.</t>
  </si>
  <si>
    <t>Poço de recalque, composto por 2 bombas submersível, vazão 4,3 m³/h, pressão 6mca (Ref. ABS - modelo ROBUSTA 250M), válvula de gaveta, válvula de retenção, automático de boia (inferior + superior + alarme), 20m de tubo de recalque em PVC soldável Ø50mm, conexões e fixações. Conforme detalhe constante em projeto.</t>
  </si>
  <si>
    <t>Cordão óptico conectorizado, com cabo óptico duplex, com conectores ópticos SM LC-APC nas duas extremidades. Para ambientes não agressivos. Comprimento conforme instalação., atendendo as especificações contidas no Memorial Descritivo item 5.7.6-d. Ref.: Ref. FURUKAWA - CFOT-UTR ou superior. Fornecimento e instalação, incluindo todos os materiais e acessórios necessários.</t>
  </si>
  <si>
    <t xml:space="preserve">Aparelho de acesso a rede sem fio (Wireless): Interface Gigabit Ethernet LAN permitindo UpLink de alta velocidade para a rede com fio.  Segurança robusta, incluindo WPA2, 802.1X com autenticação segura RADIUS e detecção de ponto de acesso invasor.  Suporte a portal cativo permitindo acesso personalizado e seguro aos convidados com vários direitos e funções.  Antena que aumenta a área de cobertura sem fio otimizando automaticamente o padrão.  Suporte para PoE.  Kit de montagem que permita a instalação no teto ou na parede.  QoS inteligente.  Modo de economia de energia.  Modo Ponte de grupo de trabalho permitindo expandir a rede conectando-se sem fio a uma segunda rede Ethernet. Suporte para IPv6.  Ref.: CISCO modelo WAP561 com PoE ou superior. </t>
  </si>
  <si>
    <t>Câmera BULLET - Resolução Full HD – 4 megapixels / Lente de 2.7 a 12 mm motorizado / Compressão de vídeo H.265 / IR inteligente com alcance de 50 metros / Índice de proteção IP67 / Suporte a PoE / Compatível com INTELBRAS Cloud / Função WDR (120 dB) / Ref.: INTELBRAS modelo VIP 5450 Z ou superior</t>
  </si>
  <si>
    <t>Câmera Speed Dome: Resolução Full HD (2 MP) / Zoom óptico 12x / Zoom digital 16x / Suporte a PoE+ / Entradas/saídas de alarme: 2/1 / IP66, IK10 / ONVIF perfil S / INTELBRAS DDNS. Ref.: INTELBRAS modelo VIP E5212 I ou superior</t>
  </si>
  <si>
    <t>Interruptor Three-way, duas seções, para montagem em caixa 4"x2", incluindo os acessórios necessários.</t>
  </si>
  <si>
    <t>Mão de obra para instalação e Startup do Grupo Gerador e Acessórios</t>
  </si>
  <si>
    <t>Reservatório térmico (boiler), solar e elétrico, com capacidade de 5.000 litros, acabamento em alumínio, isolamento em lã de vidro, pressão de trabalho de 7mca. Ref. SOLETROL ou superior</t>
  </si>
  <si>
    <t>Compressor Odontológico, atendendo as seguintes especificações: Tipo: Isento de óleo (odontológico) Sistema: Pistão Deslocamento teórico (pcm) 12 / Deslocamento teórico (l/m) 340  / Dimensões LxAxP (mm) 480 x 780 x 900 / Nº de Polos 4 / Peso Bruto (kg) 115 / Peso Líquido (kg)  96,5 / Potência do motor (HP) 2 x 1,0 / Potência do motor (kW) 1,50 / Pressão de Operação Máxima (bar) 8,3 / Pressão de Operação Máxima (lbf/pol²) 120 / Pressão de Operação Mínima (bar) 5,5 / Pressão de Operação Mínima (lbf/pol²) 80 / Unidade Compressora - Nº de Estágios 1 / Unidade Compressora - Nº de Pistões 2 x 2-V / Volume do Reservatório de Ar (L)  96 / Referência: SCHULZ - Modelo: CSD18/100 3HP MONO 220V ISENTO DE ÓLEO</t>
  </si>
  <si>
    <t>Cerca com mourões de madeira, 7,5x7,5cm, espaçamento de 2m, altura livre de 2m, cravados 0,5m, com 4 fios de arame farpado nº 14 classe 250</t>
  </si>
  <si>
    <t>Engenheiro civil de obra júnior com Encargos Complementares</t>
  </si>
  <si>
    <t>Limpeza permanente do canteiro de obras durante todo o período de execução da mesma</t>
  </si>
  <si>
    <t>Controle tecnológico de obras em concreto armado, considerando-se apenas o controle do concreto e constando de coleta, moldagem e capeamento de corpos de prova, transporte ate 300 Km, ensaios de resistência a compressão aos 28 dias e "slump test", medido por m3 de concreto colocado nas formas</t>
  </si>
  <si>
    <t>Aberturas de ventilação em elementos vazados (Cobogó) de concreto 20x20x7cm assentados com argamassa traço 1:4 (cimento e areia)</t>
  </si>
  <si>
    <t>180 dias</t>
  </si>
  <si>
    <t>210 dias</t>
  </si>
  <si>
    <t>240 dias</t>
  </si>
  <si>
    <t>270 dias</t>
  </si>
  <si>
    <t>300 dias</t>
  </si>
  <si>
    <t>Rio de Janeiro, 09 de dezembro de 2019</t>
  </si>
  <si>
    <t>Impermeabilizacao de superfície, com impermeabilizante flexível a base acrílica (reservatórios). Fornecimento e execução</t>
  </si>
  <si>
    <t>2.4.12</t>
  </si>
  <si>
    <t>Sinapi 98565</t>
  </si>
  <si>
    <t>Proteção mecânica de superfície horizontal com argamassa de cimento e areia, traço 1:3, e=3cm. Fornecimento e execução</t>
  </si>
  <si>
    <t>Contrapiso em argamassa traço 1:4 (cimento e areia), preparo manual, aplicado em áreas secas sobre laje, não aderido, espessura 3cm (descontado os pisos cerâmicos do subsolo, cuja proteçao mecânica serve como contrapiso)</t>
  </si>
  <si>
    <t>Pavimentação em Cimentado Desempenado argamassa cimento e areia traço 1:3 espessura de 3cm. Fornecimento e execução (descontados os pisos em cimentado do subsolo, que serão finalizados apenas com a proteção mecânica)</t>
  </si>
  <si>
    <t>Sinapi 98568</t>
  </si>
  <si>
    <t>Proteção mecânica de superficie horizontal com argamassa de cimento e areia, traço 1:3, e=4cm (impermeabilização do subsolo)</t>
  </si>
  <si>
    <t>Proteção mecânica de superfície vertical com argamassa de cimento e areia, traço 1:3, e=4cm (impermeabilização do subsolo)</t>
  </si>
  <si>
    <t>2.4.13</t>
  </si>
  <si>
    <t>2.4.14</t>
  </si>
  <si>
    <t>Sinapi 98547</t>
  </si>
  <si>
    <t>Impermeabilização de superfície com manta asfáltica, duas camadas, inclusive aplicação de primer asfáltico, e=3mm e e=4mm (subsolo)</t>
  </si>
  <si>
    <t>Poço artesiano com profundidade de até 80m, incluindo bomba especial para poços artesianos, tubulações, válvulas, perfuração, acessórios e todos os demais itens diretos, indiretos e correlatos, necessários a perfeita execução do serviço.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</si>
</sst>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00"/>
    <numFmt numFmtId="165" formatCode="dd\-mmm\-yy"/>
    <numFmt numFmtId="166" formatCode="00.00"/>
    <numFmt numFmtId="167" formatCode="&quot;R$&quot;\ #,##0.00"/>
    <numFmt numFmtId="168" formatCode="00.0000"/>
    <numFmt numFmtId="169" formatCode="00.0"/>
  </numFmts>
  <fonts count="15" x14ac:knownFonts="1">
    <font>
      <sz val="10"/>
      <name val="Arial"/>
    </font>
    <font>
      <sz val="8"/>
      <name val="Arial"/>
      <family val="2"/>
    </font>
    <font>
      <b/>
      <sz val="10"/>
      <name val="Arial"/>
      <family val="2"/>
    </font>
    <font>
      <sz val="9"/>
      <name val="Arial"/>
      <family val="2"/>
    </font>
    <font>
      <sz val="10"/>
      <name val="Arial"/>
      <family val="2"/>
    </font>
    <font>
      <i/>
      <sz val="9"/>
      <name val="Arial"/>
      <family val="2"/>
    </font>
    <font>
      <b/>
      <sz val="9"/>
      <name val="Arial"/>
      <family val="2"/>
    </font>
    <font>
      <b/>
      <i/>
      <sz val="9"/>
      <name val="Arial"/>
      <family val="2"/>
    </font>
    <font>
      <vertAlign val="superscript"/>
      <sz val="9"/>
      <name val="Arial"/>
      <family val="2"/>
    </font>
    <font>
      <sz val="11"/>
      <name val="Arial"/>
      <family val="2"/>
    </font>
    <font>
      <b/>
      <sz val="8"/>
      <name val="Arial"/>
      <family val="2"/>
    </font>
    <font>
      <sz val="8"/>
      <color rgb="FFFF0000"/>
      <name val="Arial"/>
      <family val="2"/>
    </font>
    <font>
      <sz val="8"/>
      <color rgb="FF0070C0"/>
      <name val="Arial"/>
      <family val="2"/>
    </font>
    <font>
      <b/>
      <sz val="12"/>
      <name val="Arial"/>
      <family val="2"/>
    </font>
    <font>
      <sz val="10"/>
      <name val="Arial"/>
    </font>
  </fonts>
  <fills count="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theme="0" tint="-0.14999847407452621"/>
        <bgColor indexed="64"/>
      </patternFill>
    </fill>
    <fill>
      <patternFill patternType="solid">
        <fgColor theme="0"/>
        <bgColor indexed="64"/>
      </patternFill>
    </fill>
    <fill>
      <patternFill patternType="solid">
        <fgColor indexed="31"/>
        <bgColor indexed="64"/>
      </patternFill>
    </fill>
    <fill>
      <patternFill patternType="solid">
        <fgColor theme="0" tint="-0.249977111117893"/>
        <bgColor indexed="64"/>
      </patternFill>
    </fill>
    <fill>
      <patternFill patternType="solid">
        <fgColor theme="1"/>
        <bgColor indexed="64"/>
      </patternFill>
    </fill>
  </fills>
  <borders count="4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style="medium">
        <color indexed="64"/>
      </top>
      <bottom/>
      <diagonal/>
    </border>
  </borders>
  <cellStyleXfs count="2">
    <xf numFmtId="0" fontId="0" fillId="0" borderId="0"/>
    <xf numFmtId="43" fontId="14" fillId="0" borderId="0" applyFont="0" applyFill="0" applyBorder="0" applyAlignment="0" applyProtection="0"/>
  </cellStyleXfs>
  <cellXfs count="258">
    <xf numFmtId="0" fontId="0" fillId="0" borderId="0" xfId="0"/>
    <xf numFmtId="0" fontId="1" fillId="0" borderId="0" xfId="0" applyFont="1"/>
    <xf numFmtId="0" fontId="1" fillId="0" borderId="0" xfId="0" applyFont="1" applyAlignment="1"/>
    <xf numFmtId="0" fontId="2" fillId="0" borderId="0" xfId="0" applyFont="1" applyFill="1" applyBorder="1" applyAlignment="1" applyProtection="1">
      <alignment horizontal="center" vertical="center" wrapText="1"/>
    </xf>
    <xf numFmtId="0" fontId="2" fillId="0" borderId="0" xfId="0" applyFont="1" applyBorder="1" applyAlignment="1" applyProtection="1">
      <alignment horizontal="center" wrapText="1"/>
    </xf>
    <xf numFmtId="0" fontId="4" fillId="0" borderId="0" xfId="0" applyFont="1"/>
    <xf numFmtId="0" fontId="4" fillId="7" borderId="0" xfId="0" applyFont="1" applyFill="1"/>
    <xf numFmtId="10" fontId="2" fillId="7" borderId="9" xfId="0" applyNumberFormat="1" applyFont="1" applyFill="1" applyBorder="1"/>
    <xf numFmtId="0" fontId="6" fillId="2" borderId="1" xfId="0" applyFont="1" applyFill="1" applyBorder="1" applyAlignment="1">
      <alignment horizontal="center"/>
    </xf>
    <xf numFmtId="4" fontId="6" fillId="2" borderId="16" xfId="0" quotePrefix="1" applyNumberFormat="1" applyFont="1" applyFill="1" applyBorder="1" applyAlignment="1">
      <alignment horizontal="center"/>
    </xf>
    <xf numFmtId="0" fontId="6" fillId="2" borderId="11" xfId="0" applyFont="1" applyFill="1" applyBorder="1" applyAlignment="1">
      <alignment horizontal="center"/>
    </xf>
    <xf numFmtId="164" fontId="6" fillId="0" borderId="0" xfId="0" applyNumberFormat="1" applyFont="1"/>
    <xf numFmtId="4" fontId="6" fillId="2" borderId="12" xfId="0" applyNumberFormat="1" applyFont="1" applyFill="1" applyBorder="1" applyAlignment="1">
      <alignment horizontal="center"/>
    </xf>
    <xf numFmtId="0" fontId="3" fillId="2" borderId="2" xfId="0" applyFont="1" applyFill="1" applyBorder="1"/>
    <xf numFmtId="4" fontId="3" fillId="2" borderId="14" xfId="0" applyNumberFormat="1" applyFont="1" applyFill="1" applyBorder="1" applyAlignment="1">
      <alignment horizontal="center"/>
    </xf>
    <xf numFmtId="15" fontId="3" fillId="2" borderId="15" xfId="0" applyNumberFormat="1" applyFont="1" applyFill="1" applyBorder="1"/>
    <xf numFmtId="164" fontId="3" fillId="0" borderId="0" xfId="0" applyNumberFormat="1" applyFont="1"/>
    <xf numFmtId="164" fontId="6" fillId="0" borderId="18" xfId="0" applyNumberFormat="1" applyFont="1" applyFill="1" applyBorder="1" applyAlignment="1">
      <alignment horizontal="left" vertical="top"/>
    </xf>
    <xf numFmtId="164" fontId="6" fillId="0" borderId="6" xfId="0" applyNumberFormat="1" applyFont="1" applyFill="1" applyBorder="1" applyAlignment="1">
      <alignment horizontal="justify" vertical="top" wrapText="1"/>
    </xf>
    <xf numFmtId="164" fontId="3" fillId="0" borderId="6" xfId="0" applyNumberFormat="1" applyFont="1" applyFill="1" applyBorder="1" applyAlignment="1">
      <alignment horizontal="center"/>
    </xf>
    <xf numFmtId="4" fontId="3" fillId="0" borderId="6" xfId="0" applyNumberFormat="1" applyFont="1" applyFill="1" applyBorder="1" applyAlignment="1">
      <alignment horizontal="right"/>
    </xf>
    <xf numFmtId="4" fontId="3" fillId="0" borderId="5" xfId="0" applyNumberFormat="1" applyFont="1" applyFill="1" applyBorder="1" applyAlignment="1">
      <alignment horizontal="right"/>
    </xf>
    <xf numFmtId="4" fontId="6" fillId="0" borderId="13" xfId="0" applyNumberFormat="1" applyFont="1" applyFill="1" applyBorder="1" applyAlignment="1">
      <alignment horizontal="right"/>
    </xf>
    <xf numFmtId="164" fontId="6" fillId="0" borderId="23" xfId="0" applyNumberFormat="1" applyFont="1" applyFill="1" applyBorder="1" applyAlignment="1">
      <alignment horizontal="left" vertical="top"/>
    </xf>
    <xf numFmtId="164" fontId="6" fillId="0" borderId="10" xfId="0" applyNumberFormat="1" applyFont="1" applyFill="1" applyBorder="1" applyAlignment="1">
      <alignment horizontal="justify" vertical="top" wrapText="1"/>
    </xf>
    <xf numFmtId="164" fontId="3" fillId="0" borderId="10" xfId="0" applyNumberFormat="1" applyFont="1" applyFill="1" applyBorder="1" applyAlignment="1">
      <alignment horizontal="center"/>
    </xf>
    <xf numFmtId="4" fontId="3" fillId="0" borderId="10" xfId="0" applyNumberFormat="1" applyFont="1" applyFill="1" applyBorder="1" applyAlignment="1">
      <alignment horizontal="right"/>
    </xf>
    <xf numFmtId="4" fontId="3" fillId="0" borderId="9" xfId="0" applyNumberFormat="1" applyFont="1" applyFill="1" applyBorder="1" applyAlignment="1">
      <alignment horizontal="right"/>
    </xf>
    <xf numFmtId="4" fontId="6" fillId="0" borderId="17" xfId="0" applyNumberFormat="1" applyFont="1" applyFill="1" applyBorder="1" applyAlignment="1">
      <alignment horizontal="right"/>
    </xf>
    <xf numFmtId="164" fontId="7" fillId="0" borderId="18" xfId="0" applyNumberFormat="1" applyFont="1" applyFill="1" applyBorder="1" applyAlignment="1">
      <alignment horizontal="left" vertical="top"/>
    </xf>
    <xf numFmtId="164" fontId="7" fillId="0" borderId="6" xfId="0" applyNumberFormat="1" applyFont="1" applyFill="1" applyBorder="1" applyAlignment="1">
      <alignment horizontal="justify" vertical="top" wrapText="1"/>
    </xf>
    <xf numFmtId="164" fontId="5" fillId="0" borderId="6" xfId="0" applyNumberFormat="1" applyFont="1" applyFill="1" applyBorder="1" applyAlignment="1">
      <alignment horizontal="center"/>
    </xf>
    <xf numFmtId="4" fontId="5" fillId="0" borderId="6" xfId="0" applyNumberFormat="1" applyFont="1" applyFill="1" applyBorder="1" applyAlignment="1">
      <alignment horizontal="right"/>
    </xf>
    <xf numFmtId="4" fontId="5" fillId="0" borderId="5" xfId="0" applyNumberFormat="1" applyFont="1" applyFill="1" applyBorder="1" applyAlignment="1">
      <alignment horizontal="right"/>
    </xf>
    <xf numFmtId="4" fontId="7" fillId="0" borderId="13" xfId="0" applyNumberFormat="1" applyFont="1" applyFill="1" applyBorder="1" applyAlignment="1">
      <alignment horizontal="right"/>
    </xf>
    <xf numFmtId="164" fontId="3" fillId="0" borderId="18" xfId="0" applyNumberFormat="1" applyFont="1" applyFill="1" applyBorder="1" applyAlignment="1">
      <alignment horizontal="left" vertical="top"/>
    </xf>
    <xf numFmtId="164" fontId="3" fillId="0" borderId="6" xfId="0" applyNumberFormat="1" applyFont="1" applyFill="1" applyBorder="1" applyAlignment="1">
      <alignment horizontal="justify" vertical="top" wrapText="1"/>
    </xf>
    <xf numFmtId="164" fontId="6" fillId="3" borderId="19" xfId="0" applyNumberFormat="1" applyFont="1" applyFill="1" applyBorder="1" applyAlignment="1">
      <alignment horizontal="left" vertical="top"/>
    </xf>
    <xf numFmtId="164" fontId="6" fillId="3" borderId="20" xfId="0" applyNumberFormat="1" applyFont="1" applyFill="1" applyBorder="1" applyAlignment="1">
      <alignment horizontal="justify" vertical="top" wrapText="1"/>
    </xf>
    <xf numFmtId="164" fontId="6" fillId="3" borderId="20" xfId="0" applyNumberFormat="1" applyFont="1" applyFill="1" applyBorder="1" applyAlignment="1">
      <alignment horizontal="center"/>
    </xf>
    <xf numFmtId="4" fontId="6" fillId="3" borderId="20" xfId="0" applyNumberFormat="1" applyFont="1" applyFill="1" applyBorder="1" applyAlignment="1">
      <alignment horizontal="right"/>
    </xf>
    <xf numFmtId="4" fontId="6" fillId="3" borderId="21" xfId="0" applyNumberFormat="1" applyFont="1" applyFill="1" applyBorder="1" applyAlignment="1">
      <alignment horizontal="right"/>
    </xf>
    <xf numFmtId="4" fontId="6" fillId="3" borderId="22" xfId="0" applyNumberFormat="1" applyFont="1" applyFill="1" applyBorder="1" applyAlignment="1">
      <alignment horizontal="right"/>
    </xf>
    <xf numFmtId="164" fontId="3" fillId="0" borderId="18" xfId="0" applyNumberFormat="1" applyFont="1" applyBorder="1" applyAlignment="1">
      <alignment horizontal="left" vertical="top"/>
    </xf>
    <xf numFmtId="164" fontId="3" fillId="0" borderId="6" xfId="0" applyNumberFormat="1" applyFont="1" applyBorder="1" applyAlignment="1">
      <alignment horizontal="justify"/>
    </xf>
    <xf numFmtId="164" fontId="3" fillId="0" borderId="6" xfId="0" applyNumberFormat="1" applyFont="1" applyBorder="1" applyAlignment="1">
      <alignment horizontal="center"/>
    </xf>
    <xf numFmtId="4" fontId="3" fillId="0" borderId="6" xfId="0" applyNumberFormat="1" applyFont="1" applyBorder="1"/>
    <xf numFmtId="164" fontId="3" fillId="0" borderId="24" xfId="0" applyNumberFormat="1" applyFont="1" applyFill="1" applyBorder="1" applyAlignment="1">
      <alignment horizontal="left" vertical="top"/>
    </xf>
    <xf numFmtId="164" fontId="3" fillId="0" borderId="25" xfId="0" applyNumberFormat="1" applyFont="1" applyFill="1" applyBorder="1" applyAlignment="1">
      <alignment horizontal="justify" vertical="top" wrapText="1"/>
    </xf>
    <xf numFmtId="164" fontId="3" fillId="0" borderId="25" xfId="0" applyNumberFormat="1" applyFont="1" applyFill="1" applyBorder="1" applyAlignment="1">
      <alignment horizontal="center"/>
    </xf>
    <xf numFmtId="4" fontId="3" fillId="0" borderId="25" xfId="0" applyNumberFormat="1" applyFont="1" applyFill="1" applyBorder="1" applyAlignment="1">
      <alignment horizontal="right"/>
    </xf>
    <xf numFmtId="4" fontId="3" fillId="0" borderId="26" xfId="0" applyNumberFormat="1" applyFont="1" applyFill="1" applyBorder="1" applyAlignment="1">
      <alignment horizontal="right"/>
    </xf>
    <xf numFmtId="4" fontId="6" fillId="0" borderId="15" xfId="0" applyNumberFormat="1" applyFont="1" applyFill="1" applyBorder="1" applyAlignment="1">
      <alignment horizontal="right"/>
    </xf>
    <xf numFmtId="164" fontId="3" fillId="0" borderId="0" xfId="0" applyNumberFormat="1" applyFont="1" applyBorder="1" applyAlignment="1">
      <alignment horizontal="left" vertical="top"/>
    </xf>
    <xf numFmtId="164" fontId="3" fillId="0" borderId="0" xfId="0" applyNumberFormat="1" applyFont="1" applyBorder="1"/>
    <xf numFmtId="4" fontId="3" fillId="0" borderId="0" xfId="0" applyNumberFormat="1" applyFont="1" applyBorder="1"/>
    <xf numFmtId="2" fontId="3" fillId="0" borderId="0" xfId="0" applyNumberFormat="1" applyFont="1" applyBorder="1"/>
    <xf numFmtId="4" fontId="3" fillId="0" borderId="0" xfId="0" applyNumberFormat="1" applyFont="1"/>
    <xf numFmtId="4" fontId="2" fillId="2" borderId="11" xfId="0" applyNumberFormat="1" applyFont="1" applyFill="1" applyBorder="1" applyAlignment="1">
      <alignment horizontal="center" vertical="center" wrapText="1"/>
    </xf>
    <xf numFmtId="164" fontId="2" fillId="0" borderId="0" xfId="0" applyNumberFormat="1" applyFont="1"/>
    <xf numFmtId="10" fontId="2" fillId="0" borderId="0" xfId="0" applyNumberFormat="1" applyFont="1"/>
    <xf numFmtId="167" fontId="2" fillId="0" borderId="0" xfId="0" applyNumberFormat="1" applyFont="1"/>
    <xf numFmtId="4" fontId="2" fillId="2" borderId="13" xfId="0" applyNumberFormat="1" applyFont="1" applyFill="1" applyBorder="1" applyAlignment="1">
      <alignment horizontal="center" vertical="center" wrapText="1"/>
    </xf>
    <xf numFmtId="4" fontId="2" fillId="2" borderId="15" xfId="0" applyNumberFormat="1" applyFont="1" applyFill="1" applyBorder="1" applyAlignment="1">
      <alignment horizontal="center" vertical="center" wrapText="1"/>
    </xf>
    <xf numFmtId="164" fontId="4" fillId="0" borderId="0" xfId="0" applyNumberFormat="1" applyFont="1"/>
    <xf numFmtId="10" fontId="4" fillId="0" borderId="0" xfId="0" applyNumberFormat="1" applyFont="1"/>
    <xf numFmtId="167" fontId="4" fillId="0" borderId="0" xfId="0" applyNumberFormat="1" applyFont="1"/>
    <xf numFmtId="168" fontId="4" fillId="0" borderId="0" xfId="0" applyNumberFormat="1" applyFont="1"/>
    <xf numFmtId="164" fontId="4" fillId="0" borderId="5" xfId="0" applyNumberFormat="1" applyFont="1" applyFill="1" applyBorder="1" applyAlignment="1">
      <alignment horizontal="center" vertical="top"/>
    </xf>
    <xf numFmtId="164" fontId="4" fillId="0" borderId="6" xfId="0" applyNumberFormat="1" applyFont="1" applyFill="1" applyBorder="1" applyAlignment="1">
      <alignment horizontal="justify" vertical="top" wrapText="1"/>
    </xf>
    <xf numFmtId="10" fontId="4" fillId="0" borderId="5" xfId="0" applyNumberFormat="1" applyFont="1" applyFill="1" applyBorder="1" applyAlignment="1">
      <alignment horizontal="right"/>
    </xf>
    <xf numFmtId="4" fontId="4" fillId="0" borderId="6" xfId="0" applyNumberFormat="1" applyFont="1" applyFill="1" applyBorder="1" applyAlignment="1">
      <alignment horizontal="right" wrapText="1"/>
    </xf>
    <xf numFmtId="164" fontId="4" fillId="0" borderId="0" xfId="0" applyNumberFormat="1" applyFont="1" applyBorder="1"/>
    <xf numFmtId="167" fontId="4" fillId="0" borderId="0" xfId="0" applyNumberFormat="1" applyFont="1" applyBorder="1"/>
    <xf numFmtId="10" fontId="4" fillId="0" borderId="0" xfId="0" applyNumberFormat="1" applyFont="1" applyBorder="1"/>
    <xf numFmtId="166" fontId="4" fillId="0" borderId="0" xfId="0" applyNumberFormat="1" applyFont="1" applyBorder="1"/>
    <xf numFmtId="164" fontId="2" fillId="3" borderId="9" xfId="0" applyNumberFormat="1" applyFont="1" applyFill="1" applyBorder="1" applyAlignment="1">
      <alignment horizontal="left" vertical="top"/>
    </xf>
    <xf numFmtId="164" fontId="2" fillId="3" borderId="10" xfId="0" applyNumberFormat="1" applyFont="1" applyFill="1" applyBorder="1" applyAlignment="1">
      <alignment horizontal="justify" vertical="top" wrapText="1"/>
    </xf>
    <xf numFmtId="10" fontId="2" fillId="3" borderId="9" xfId="0" applyNumberFormat="1" applyFont="1" applyFill="1" applyBorder="1" applyAlignment="1">
      <alignment horizontal="right"/>
    </xf>
    <xf numFmtId="4" fontId="2" fillId="3" borderId="9" xfId="0" applyNumberFormat="1" applyFont="1" applyFill="1" applyBorder="1" applyAlignment="1">
      <alignment horizontal="right"/>
    </xf>
    <xf numFmtId="164" fontId="4" fillId="0" borderId="7" xfId="0" applyNumberFormat="1" applyFont="1" applyFill="1" applyBorder="1" applyAlignment="1">
      <alignment horizontal="left" vertical="top"/>
    </xf>
    <xf numFmtId="164" fontId="4" fillId="0" borderId="8" xfId="0" applyNumberFormat="1" applyFont="1" applyFill="1" applyBorder="1" applyAlignment="1">
      <alignment horizontal="justify" vertical="top" wrapText="1"/>
    </xf>
    <xf numFmtId="4" fontId="4" fillId="0" borderId="7" xfId="0" applyNumberFormat="1" applyFont="1" applyFill="1" applyBorder="1" applyAlignment="1">
      <alignment horizontal="right"/>
    </xf>
    <xf numFmtId="164" fontId="9" fillId="0" borderId="0" xfId="0" applyNumberFormat="1" applyFont="1" applyBorder="1"/>
    <xf numFmtId="4" fontId="9" fillId="0" borderId="0" xfId="0" applyNumberFormat="1" applyFont="1" applyBorder="1"/>
    <xf numFmtId="4" fontId="9" fillId="0" borderId="0" xfId="0" applyNumberFormat="1" applyFont="1" applyBorder="1" applyAlignment="1"/>
    <xf numFmtId="10" fontId="9" fillId="0" borderId="0" xfId="0" applyNumberFormat="1" applyFont="1" applyBorder="1"/>
    <xf numFmtId="167" fontId="9" fillId="0" borderId="0" xfId="0" applyNumberFormat="1" applyFont="1" applyBorder="1"/>
    <xf numFmtId="164" fontId="9" fillId="0" borderId="0" xfId="0" applyNumberFormat="1" applyFont="1"/>
    <xf numFmtId="4" fontId="9" fillId="0" borderId="0" xfId="0" applyNumberFormat="1" applyFont="1"/>
    <xf numFmtId="4" fontId="9" fillId="0" borderId="0" xfId="0" applyNumberFormat="1" applyFont="1" applyAlignment="1"/>
    <xf numFmtId="10" fontId="9" fillId="0" borderId="0" xfId="0" applyNumberFormat="1" applyFont="1"/>
    <xf numFmtId="167" fontId="9" fillId="0" borderId="0" xfId="0" applyNumberFormat="1" applyFont="1"/>
    <xf numFmtId="4" fontId="3" fillId="0" borderId="13" xfId="0" applyNumberFormat="1" applyFont="1" applyFill="1" applyBorder="1" applyAlignment="1">
      <alignment horizontal="right"/>
    </xf>
    <xf numFmtId="0" fontId="10" fillId="2" borderId="1" xfId="0" applyFont="1" applyFill="1" applyBorder="1" applyAlignment="1">
      <alignment horizontal="center"/>
    </xf>
    <xf numFmtId="4" fontId="10" fillId="2" borderId="16" xfId="0" applyNumberFormat="1" applyFont="1" applyFill="1" applyBorder="1" applyAlignment="1">
      <alignment vertical="center" wrapText="1"/>
    </xf>
    <xf numFmtId="4" fontId="10" fillId="2" borderId="29" xfId="0" applyNumberFormat="1" applyFont="1" applyFill="1" applyBorder="1" applyAlignment="1">
      <alignment vertical="center" wrapText="1"/>
    </xf>
    <xf numFmtId="4" fontId="10" fillId="2" borderId="11" xfId="0" applyNumberFormat="1" applyFont="1" applyFill="1" applyBorder="1" applyAlignment="1">
      <alignment vertical="center" wrapText="1"/>
    </xf>
    <xf numFmtId="17" fontId="10" fillId="2" borderId="12" xfId="0" applyNumberFormat="1" applyFont="1" applyFill="1" applyBorder="1" applyAlignment="1">
      <alignment horizontal="center"/>
    </xf>
    <xf numFmtId="4" fontId="10" fillId="2" borderId="12" xfId="0" applyNumberFormat="1" applyFont="1" applyFill="1" applyBorder="1" applyAlignment="1">
      <alignment vertical="center" wrapText="1"/>
    </xf>
    <xf numFmtId="4" fontId="10" fillId="2" borderId="0" xfId="0" applyNumberFormat="1" applyFont="1" applyFill="1" applyBorder="1" applyAlignment="1">
      <alignment vertical="center" wrapText="1"/>
    </xf>
    <xf numFmtId="4" fontId="10" fillId="2" borderId="13" xfId="0" applyNumberFormat="1" applyFont="1" applyFill="1" applyBorder="1" applyAlignment="1">
      <alignment vertical="center" wrapText="1"/>
    </xf>
    <xf numFmtId="0" fontId="1" fillId="2" borderId="2" xfId="0" applyFont="1" applyFill="1" applyBorder="1"/>
    <xf numFmtId="4" fontId="10" fillId="2" borderId="14" xfId="0" applyNumberFormat="1" applyFont="1" applyFill="1" applyBorder="1" applyAlignment="1">
      <alignment vertical="center" wrapText="1"/>
    </xf>
    <xf numFmtId="4" fontId="10" fillId="2" borderId="30" xfId="0" applyNumberFormat="1" applyFont="1" applyFill="1" applyBorder="1" applyAlignment="1">
      <alignment vertical="center" wrapText="1"/>
    </xf>
    <xf numFmtId="4" fontId="10" fillId="2" borderId="15" xfId="0" applyNumberFormat="1" applyFont="1" applyFill="1" applyBorder="1" applyAlignment="1">
      <alignment vertical="center" wrapText="1"/>
    </xf>
    <xf numFmtId="4" fontId="10" fillId="3" borderId="3" xfId="0" applyNumberFormat="1" applyFont="1" applyFill="1" applyBorder="1" applyAlignment="1">
      <alignment horizontal="center" vertical="center"/>
    </xf>
    <xf numFmtId="4" fontId="10" fillId="3" borderId="4" xfId="0" applyNumberFormat="1" applyFont="1" applyFill="1" applyBorder="1" applyAlignment="1">
      <alignment horizontal="center" vertical="center"/>
    </xf>
    <xf numFmtId="164" fontId="1" fillId="0" borderId="5" xfId="0" applyNumberFormat="1" applyFont="1" applyFill="1" applyBorder="1" applyAlignment="1">
      <alignment horizontal="center" vertical="top"/>
    </xf>
    <xf numFmtId="164" fontId="1" fillId="0" borderId="6" xfId="0" applyNumberFormat="1" applyFont="1" applyFill="1" applyBorder="1" applyAlignment="1">
      <alignment horizontal="justify" vertical="top" wrapText="1"/>
    </xf>
    <xf numFmtId="4" fontId="1" fillId="0" borderId="6" xfId="0" applyNumberFormat="1" applyFont="1" applyFill="1" applyBorder="1" applyAlignment="1">
      <alignment horizontal="right" wrapText="1"/>
    </xf>
    <xf numFmtId="10" fontId="1" fillId="0" borderId="5" xfId="0" applyNumberFormat="1" applyFont="1" applyFill="1" applyBorder="1" applyAlignment="1">
      <alignment horizontal="right" wrapText="1"/>
    </xf>
    <xf numFmtId="4" fontId="1" fillId="0" borderId="5" xfId="0" applyNumberFormat="1" applyFont="1" applyFill="1" applyBorder="1" applyAlignment="1">
      <alignment horizontal="right"/>
    </xf>
    <xf numFmtId="4" fontId="1" fillId="0" borderId="6" xfId="0" applyNumberFormat="1" applyFont="1" applyFill="1" applyBorder="1" applyAlignment="1">
      <alignment horizontal="right"/>
    </xf>
    <xf numFmtId="164" fontId="1" fillId="0" borderId="7" xfId="0" applyNumberFormat="1" applyFont="1" applyFill="1" applyBorder="1" applyAlignment="1">
      <alignment horizontal="center" vertical="top"/>
    </xf>
    <xf numFmtId="164" fontId="1" fillId="0" borderId="7" xfId="0" applyNumberFormat="1" applyFont="1" applyFill="1" applyBorder="1" applyAlignment="1">
      <alignment horizontal="left" vertical="top" wrapText="1"/>
    </xf>
    <xf numFmtId="4" fontId="1" fillId="0" borderId="7" xfId="0" applyNumberFormat="1" applyFont="1" applyFill="1" applyBorder="1" applyAlignment="1">
      <alignment horizontal="right" vertical="top" wrapText="1"/>
    </xf>
    <xf numFmtId="10" fontId="1" fillId="0" borderId="7" xfId="0" applyNumberFormat="1" applyFont="1" applyFill="1" applyBorder="1" applyAlignment="1">
      <alignment horizontal="right" vertical="top" wrapText="1"/>
    </xf>
    <xf numFmtId="164" fontId="1" fillId="0" borderId="27" xfId="0" applyNumberFormat="1" applyFont="1" applyFill="1" applyBorder="1" applyAlignment="1">
      <alignment horizontal="center" vertical="center"/>
    </xf>
    <xf numFmtId="164" fontId="1" fillId="0" borderId="28" xfId="0" applyNumberFormat="1" applyFont="1" applyFill="1" applyBorder="1" applyAlignment="1">
      <alignment horizontal="left" vertical="top" wrapText="1"/>
    </xf>
    <xf numFmtId="164" fontId="1" fillId="0" borderId="5" xfId="0" applyNumberFormat="1" applyFont="1" applyFill="1" applyBorder="1" applyAlignment="1">
      <alignment horizontal="left" vertical="top" wrapText="1"/>
    </xf>
    <xf numFmtId="164" fontId="1" fillId="0" borderId="8" xfId="0" applyNumberFormat="1" applyFont="1" applyFill="1" applyBorder="1" applyAlignment="1">
      <alignment horizontal="left" vertical="top" wrapText="1"/>
    </xf>
    <xf numFmtId="4" fontId="1" fillId="0" borderId="7" xfId="0" applyNumberFormat="1" applyFont="1" applyFill="1" applyBorder="1" applyAlignment="1">
      <alignment horizontal="right"/>
    </xf>
    <xf numFmtId="4" fontId="1" fillId="0" borderId="8" xfId="0" applyNumberFormat="1" applyFont="1" applyFill="1" applyBorder="1" applyAlignment="1">
      <alignment horizontal="right"/>
    </xf>
    <xf numFmtId="164" fontId="1" fillId="0" borderId="27" xfId="0" applyNumberFormat="1" applyFont="1" applyFill="1" applyBorder="1" applyAlignment="1">
      <alignment horizontal="center" vertical="top"/>
    </xf>
    <xf numFmtId="164" fontId="1" fillId="0" borderId="27" xfId="0" applyNumberFormat="1" applyFont="1" applyFill="1" applyBorder="1" applyAlignment="1">
      <alignment horizontal="left" vertical="top" wrapText="1"/>
    </xf>
    <xf numFmtId="4" fontId="1" fillId="0" borderId="27" xfId="0" applyNumberFormat="1" applyFont="1" applyFill="1" applyBorder="1" applyAlignment="1">
      <alignment horizontal="right"/>
    </xf>
    <xf numFmtId="4" fontId="1" fillId="0" borderId="8" xfId="0" applyNumberFormat="1" applyFont="1" applyFill="1" applyBorder="1" applyAlignment="1">
      <alignment horizontal="right" vertical="top" wrapText="1"/>
    </xf>
    <xf numFmtId="10" fontId="1" fillId="0" borderId="8" xfId="0" applyNumberFormat="1" applyFont="1" applyFill="1" applyBorder="1" applyAlignment="1">
      <alignment horizontal="right" vertical="top" wrapText="1"/>
    </xf>
    <xf numFmtId="164" fontId="1" fillId="3" borderId="7" xfId="0" applyNumberFormat="1" applyFont="1" applyFill="1" applyBorder="1" applyAlignment="1">
      <alignment horizontal="left" vertical="top"/>
    </xf>
    <xf numFmtId="164" fontId="10" fillId="3" borderId="10" xfId="0" applyNumberFormat="1" applyFont="1" applyFill="1" applyBorder="1" applyAlignment="1">
      <alignment horizontal="justify" vertical="top" wrapText="1"/>
    </xf>
    <xf numFmtId="4" fontId="10" fillId="3" borderId="10" xfId="0" applyNumberFormat="1" applyFont="1" applyFill="1" applyBorder="1" applyAlignment="1">
      <alignment horizontal="right" vertical="top" wrapText="1"/>
    </xf>
    <xf numFmtId="10" fontId="10" fillId="3" borderId="10" xfId="0" applyNumberFormat="1" applyFont="1" applyFill="1" applyBorder="1" applyAlignment="1">
      <alignment horizontal="right" vertical="top" wrapText="1"/>
    </xf>
    <xf numFmtId="4" fontId="10" fillId="3" borderId="9" xfId="0" applyNumberFormat="1" applyFont="1" applyFill="1" applyBorder="1" applyAlignment="1">
      <alignment horizontal="right"/>
    </xf>
    <xf numFmtId="10" fontId="10" fillId="3" borderId="9" xfId="0" applyNumberFormat="1" applyFont="1" applyFill="1" applyBorder="1" applyAlignment="1">
      <alignment horizontal="right"/>
    </xf>
    <xf numFmtId="164" fontId="1" fillId="3" borderId="9" xfId="0" applyNumberFormat="1" applyFont="1" applyFill="1" applyBorder="1" applyAlignment="1">
      <alignment horizontal="left" vertical="top"/>
    </xf>
    <xf numFmtId="164" fontId="10" fillId="3" borderId="9" xfId="0" applyNumberFormat="1" applyFont="1" applyFill="1" applyBorder="1" applyAlignment="1">
      <alignment horizontal="justify" vertical="top" wrapText="1"/>
    </xf>
    <xf numFmtId="4" fontId="10" fillId="3" borderId="9" xfId="0" applyNumberFormat="1" applyFont="1" applyFill="1" applyBorder="1" applyAlignment="1">
      <alignment horizontal="right" vertical="top" wrapText="1"/>
    </xf>
    <xf numFmtId="4" fontId="1" fillId="3" borderId="9" xfId="0" applyNumberFormat="1" applyFont="1" applyFill="1" applyBorder="1" applyAlignment="1">
      <alignment horizontal="center" vertical="top" wrapText="1"/>
    </xf>
    <xf numFmtId="164" fontId="1" fillId="0" borderId="0" xfId="0" applyNumberFormat="1" applyFont="1" applyBorder="1"/>
    <xf numFmtId="4" fontId="1" fillId="0" borderId="0" xfId="0" applyNumberFormat="1" applyFont="1" applyBorder="1" applyAlignment="1">
      <alignment horizontal="right"/>
    </xf>
    <xf numFmtId="0" fontId="2" fillId="0" borderId="9" xfId="0" applyFont="1" applyBorder="1"/>
    <xf numFmtId="0" fontId="2" fillId="0" borderId="9" xfId="0" applyFont="1" applyBorder="1" applyAlignment="1">
      <alignment horizontal="center"/>
    </xf>
    <xf numFmtId="0" fontId="4" fillId="0" borderId="9" xfId="0" applyFont="1" applyBorder="1"/>
    <xf numFmtId="4" fontId="4" fillId="0" borderId="9" xfId="0" applyNumberFormat="1" applyFont="1" applyBorder="1"/>
    <xf numFmtId="4" fontId="2" fillId="7" borderId="9" xfId="0" applyNumberFormat="1" applyFont="1" applyFill="1" applyBorder="1"/>
    <xf numFmtId="4" fontId="4" fillId="0" borderId="9" xfId="0" applyNumberFormat="1" applyFont="1" applyFill="1" applyBorder="1"/>
    <xf numFmtId="4" fontId="2" fillId="0" borderId="9" xfId="0" applyNumberFormat="1" applyFont="1" applyBorder="1"/>
    <xf numFmtId="0" fontId="4" fillId="0" borderId="0" xfId="0" applyFont="1" applyBorder="1"/>
    <xf numFmtId="4" fontId="4" fillId="0" borderId="0" xfId="0" applyNumberFormat="1" applyFont="1" applyBorder="1"/>
    <xf numFmtId="4" fontId="2" fillId="0" borderId="0" xfId="0" applyNumberFormat="1" applyFont="1" applyBorder="1"/>
    <xf numFmtId="165" fontId="6" fillId="0" borderId="13" xfId="0" applyNumberFormat="1" applyFont="1" applyFill="1" applyBorder="1" applyAlignment="1">
      <alignment horizontal="center"/>
    </xf>
    <xf numFmtId="0" fontId="4" fillId="0" borderId="0" xfId="0" applyFont="1" applyAlignment="1">
      <alignment vertical="top" wrapText="1"/>
    </xf>
    <xf numFmtId="0" fontId="2" fillId="7" borderId="0" xfId="0" applyFont="1" applyFill="1" applyAlignment="1">
      <alignment horizontal="center"/>
    </xf>
    <xf numFmtId="4" fontId="4" fillId="0" borderId="27" xfId="0" applyNumberFormat="1" applyFont="1" applyFill="1" applyBorder="1" applyAlignment="1">
      <alignment horizontal="right"/>
    </xf>
    <xf numFmtId="164" fontId="7" fillId="0" borderId="6" xfId="0" applyNumberFormat="1" applyFont="1" applyFill="1" applyBorder="1" applyAlignment="1">
      <alignment horizontal="center"/>
    </xf>
    <xf numFmtId="4" fontId="7" fillId="0" borderId="6" xfId="0" applyNumberFormat="1" applyFont="1" applyFill="1" applyBorder="1" applyAlignment="1">
      <alignment horizontal="right"/>
    </xf>
    <xf numFmtId="4" fontId="7" fillId="0" borderId="5" xfId="0" applyNumberFormat="1" applyFont="1" applyFill="1" applyBorder="1" applyAlignment="1">
      <alignment horizontal="right"/>
    </xf>
    <xf numFmtId="164" fontId="5" fillId="0" borderId="18" xfId="0" applyNumberFormat="1" applyFont="1" applyFill="1" applyBorder="1" applyAlignment="1">
      <alignment horizontal="left" vertical="top"/>
    </xf>
    <xf numFmtId="164" fontId="5" fillId="0" borderId="6" xfId="0" applyNumberFormat="1" applyFont="1" applyFill="1" applyBorder="1" applyAlignment="1">
      <alignment horizontal="justify" vertical="top" wrapText="1"/>
    </xf>
    <xf numFmtId="164" fontId="6" fillId="0" borderId="10" xfId="0" applyNumberFormat="1" applyFont="1" applyFill="1" applyBorder="1" applyAlignment="1">
      <alignment horizontal="center"/>
    </xf>
    <xf numFmtId="4" fontId="6" fillId="0" borderId="10" xfId="0" applyNumberFormat="1" applyFont="1" applyFill="1" applyBorder="1" applyAlignment="1">
      <alignment horizontal="right"/>
    </xf>
    <xf numFmtId="4" fontId="6" fillId="0" borderId="9" xfId="0" applyNumberFormat="1" applyFont="1" applyFill="1" applyBorder="1" applyAlignment="1">
      <alignment horizontal="right"/>
    </xf>
    <xf numFmtId="4" fontId="1" fillId="8" borderId="7" xfId="0" applyNumberFormat="1" applyFont="1" applyFill="1" applyBorder="1" applyAlignment="1">
      <alignment horizontal="right"/>
    </xf>
    <xf numFmtId="4" fontId="1" fillId="8" borderId="8" xfId="0" applyNumberFormat="1" applyFont="1" applyFill="1" applyBorder="1" applyAlignment="1">
      <alignment horizontal="right"/>
    </xf>
    <xf numFmtId="4" fontId="12" fillId="8" borderId="7" xfId="0" applyNumberFormat="1" applyFont="1" applyFill="1" applyBorder="1" applyAlignment="1">
      <alignment horizontal="right"/>
    </xf>
    <xf numFmtId="164" fontId="7" fillId="0" borderId="5" xfId="0" applyNumberFormat="1" applyFont="1" applyFill="1" applyBorder="1" applyAlignment="1">
      <alignment horizontal="left" vertical="top"/>
    </xf>
    <xf numFmtId="164" fontId="3" fillId="0" borderId="5" xfId="0" applyNumberFormat="1" applyFont="1" applyFill="1" applyBorder="1" applyAlignment="1">
      <alignment horizontal="left" vertical="top"/>
    </xf>
    <xf numFmtId="164" fontId="3" fillId="0" borderId="6" xfId="0" applyNumberFormat="1" applyFont="1" applyFill="1" applyBorder="1" applyAlignment="1">
      <alignment horizontal="left" vertical="top"/>
    </xf>
    <xf numFmtId="164" fontId="7" fillId="0" borderId="6" xfId="0" applyNumberFormat="1" applyFont="1" applyFill="1" applyBorder="1" applyAlignment="1">
      <alignment horizontal="left" vertical="top"/>
    </xf>
    <xf numFmtId="1" fontId="6" fillId="0" borderId="39" xfId="0" applyNumberFormat="1" applyFont="1" applyFill="1" applyBorder="1" applyAlignment="1">
      <alignment horizontal="left" vertical="top"/>
    </xf>
    <xf numFmtId="1" fontId="7" fillId="0" borderId="10" xfId="0" applyNumberFormat="1" applyFont="1" applyFill="1" applyBorder="1" applyAlignment="1">
      <alignment horizontal="center" vertical="center" wrapText="1"/>
    </xf>
    <xf numFmtId="1" fontId="7" fillId="0" borderId="6" xfId="0" applyNumberFormat="1" applyFont="1" applyFill="1" applyBorder="1" applyAlignment="1">
      <alignment horizontal="center" vertical="center" wrapText="1"/>
    </xf>
    <xf numFmtId="1" fontId="5" fillId="0" borderId="6" xfId="0" applyNumberFormat="1" applyFont="1" applyFill="1" applyBorder="1" applyAlignment="1">
      <alignment horizontal="center" vertical="center" wrapText="1"/>
    </xf>
    <xf numFmtId="1" fontId="6" fillId="0" borderId="10" xfId="0" applyNumberFormat="1" applyFont="1" applyFill="1" applyBorder="1" applyAlignment="1">
      <alignment horizontal="center" vertical="center" wrapText="1"/>
    </xf>
    <xf numFmtId="1" fontId="7" fillId="3" borderId="20" xfId="0" applyNumberFormat="1" applyFont="1" applyFill="1" applyBorder="1" applyAlignment="1">
      <alignment horizontal="center" vertical="center" wrapText="1"/>
    </xf>
    <xf numFmtId="1" fontId="5" fillId="0" borderId="6" xfId="0" applyNumberFormat="1" applyFont="1" applyBorder="1" applyAlignment="1">
      <alignment horizontal="center" vertical="center" wrapText="1"/>
    </xf>
    <xf numFmtId="1" fontId="5" fillId="0" borderId="25" xfId="0" applyNumberFormat="1" applyFont="1" applyBorder="1" applyAlignment="1">
      <alignment horizontal="center" vertical="center" wrapText="1"/>
    </xf>
    <xf numFmtId="1" fontId="5" fillId="0" borderId="25" xfId="0" applyNumberFormat="1" applyFont="1" applyFill="1" applyBorder="1" applyAlignment="1">
      <alignment horizontal="center" vertical="center" wrapText="1"/>
    </xf>
    <xf numFmtId="1" fontId="5" fillId="0" borderId="0" xfId="0" applyNumberFormat="1" applyFont="1" applyBorder="1" applyAlignment="1">
      <alignment horizontal="center" vertical="center" wrapText="1"/>
    </xf>
    <xf numFmtId="1" fontId="3" fillId="0" borderId="0" xfId="0" applyNumberFormat="1" applyFont="1"/>
    <xf numFmtId="0" fontId="6" fillId="3" borderId="11" xfId="0" applyFont="1" applyFill="1" applyBorder="1" applyAlignment="1">
      <alignment vertical="center" wrapText="1"/>
    </xf>
    <xf numFmtId="0" fontId="6" fillId="3" borderId="15" xfId="0" applyFont="1" applyFill="1" applyBorder="1" applyAlignment="1">
      <alignment vertical="center" wrapText="1"/>
    </xf>
    <xf numFmtId="4" fontId="5" fillId="0" borderId="13" xfId="0" applyNumberFormat="1" applyFont="1" applyFill="1" applyBorder="1" applyAlignment="1">
      <alignment horizontal="right"/>
    </xf>
    <xf numFmtId="17" fontId="6" fillId="2" borderId="12" xfId="0" applyNumberFormat="1" applyFont="1" applyFill="1" applyBorder="1" applyAlignment="1">
      <alignment horizontal="center"/>
    </xf>
    <xf numFmtId="0" fontId="3" fillId="2" borderId="14" xfId="0" applyFont="1" applyFill="1" applyBorder="1"/>
    <xf numFmtId="4" fontId="3" fillId="0" borderId="33" xfId="0" applyNumberFormat="1" applyFont="1" applyFill="1" applyBorder="1" applyAlignment="1">
      <alignment horizontal="center" vertical="center"/>
    </xf>
    <xf numFmtId="4" fontId="3" fillId="0" borderId="0" xfId="0" applyNumberFormat="1" applyFont="1" applyFill="1" applyBorder="1" applyAlignment="1">
      <alignment horizontal="center" vertical="center"/>
    </xf>
    <xf numFmtId="4" fontId="3" fillId="0" borderId="13" xfId="0" applyNumberFormat="1" applyFont="1" applyFill="1" applyBorder="1" applyAlignment="1">
      <alignment horizontal="center" vertical="center"/>
    </xf>
    <xf numFmtId="164" fontId="7" fillId="0" borderId="6" xfId="0" applyNumberFormat="1" applyFont="1" applyBorder="1" applyAlignment="1">
      <alignment horizontal="justify" vertical="top"/>
    </xf>
    <xf numFmtId="164" fontId="6" fillId="0" borderId="6" xfId="0" applyNumberFormat="1" applyFont="1" applyFill="1" applyBorder="1" applyAlignment="1">
      <alignment horizontal="center"/>
    </xf>
    <xf numFmtId="4" fontId="6" fillId="0" borderId="6" xfId="0" applyNumberFormat="1" applyFont="1" applyFill="1" applyBorder="1" applyAlignment="1">
      <alignment horizontal="right"/>
    </xf>
    <xf numFmtId="4" fontId="6" fillId="0" borderId="5" xfId="0" applyNumberFormat="1" applyFont="1" applyFill="1" applyBorder="1" applyAlignment="1">
      <alignment horizontal="right"/>
    </xf>
    <xf numFmtId="166" fontId="6" fillId="0" borderId="0" xfId="0" applyNumberFormat="1" applyFont="1"/>
    <xf numFmtId="166" fontId="3" fillId="0" borderId="0" xfId="0" applyNumberFormat="1" applyFont="1"/>
    <xf numFmtId="166" fontId="3" fillId="0" borderId="0" xfId="0" applyNumberFormat="1" applyFont="1" applyBorder="1"/>
    <xf numFmtId="164" fontId="3" fillId="0" borderId="6" xfId="0" applyNumberFormat="1" applyFont="1" applyBorder="1" applyAlignment="1">
      <alignment horizontal="justify" vertical="top" wrapText="1"/>
    </xf>
    <xf numFmtId="4" fontId="3" fillId="0" borderId="6" xfId="0" applyNumberFormat="1" applyFont="1" applyBorder="1" applyAlignment="1">
      <alignment horizontal="right"/>
    </xf>
    <xf numFmtId="4" fontId="3" fillId="0" borderId="5" xfId="0" applyNumberFormat="1" applyFont="1" applyBorder="1" applyAlignment="1">
      <alignment horizontal="right"/>
    </xf>
    <xf numFmtId="4" fontId="11" fillId="8" borderId="7" xfId="0" applyNumberFormat="1" applyFont="1" applyFill="1" applyBorder="1" applyAlignment="1">
      <alignment horizontal="right"/>
    </xf>
    <xf numFmtId="4" fontId="11" fillId="8" borderId="8" xfId="0" applyNumberFormat="1" applyFont="1" applyFill="1" applyBorder="1" applyAlignment="1">
      <alignment horizontal="right"/>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4" fontId="6" fillId="2" borderId="16" xfId="0" applyNumberFormat="1" applyFont="1" applyFill="1" applyBorder="1" applyAlignment="1">
      <alignment horizontal="center" vertical="center" wrapText="1"/>
    </xf>
    <xf numFmtId="4" fontId="6" fillId="2" borderId="11" xfId="0" applyNumberFormat="1" applyFont="1" applyFill="1" applyBorder="1" applyAlignment="1">
      <alignment horizontal="center" vertical="center" wrapText="1"/>
    </xf>
    <xf numFmtId="4" fontId="6" fillId="2" borderId="12" xfId="0" applyNumberFormat="1" applyFont="1" applyFill="1" applyBorder="1" applyAlignment="1">
      <alignment horizontal="center" vertical="center" wrapText="1"/>
    </xf>
    <xf numFmtId="4" fontId="6" fillId="2" borderId="13" xfId="0" applyNumberFormat="1" applyFont="1" applyFill="1" applyBorder="1" applyAlignment="1">
      <alignment horizontal="center" vertical="center" wrapText="1"/>
    </xf>
    <xf numFmtId="4" fontId="6" fillId="2" borderId="14" xfId="0" applyNumberFormat="1" applyFont="1" applyFill="1" applyBorder="1" applyAlignment="1">
      <alignment horizontal="center" vertical="center" wrapText="1"/>
    </xf>
    <xf numFmtId="4" fontId="6" fillId="2" borderId="15"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xf>
    <xf numFmtId="4" fontId="2" fillId="3" borderId="2" xfId="0" applyNumberFormat="1" applyFont="1" applyFill="1" applyBorder="1" applyAlignment="1">
      <alignment horizontal="center" vertical="center"/>
    </xf>
    <xf numFmtId="4" fontId="3" fillId="0" borderId="33" xfId="0" applyNumberFormat="1" applyFont="1" applyFill="1" applyBorder="1" applyAlignment="1">
      <alignment horizontal="center" vertical="center"/>
    </xf>
    <xf numFmtId="4" fontId="3" fillId="0" borderId="0" xfId="0" applyNumberFormat="1" applyFont="1" applyFill="1" applyBorder="1" applyAlignment="1">
      <alignment horizontal="center" vertical="center"/>
    </xf>
    <xf numFmtId="4" fontId="3" fillId="0" borderId="13" xfId="0" applyNumberFormat="1" applyFont="1" applyFill="1" applyBorder="1" applyAlignment="1">
      <alignment horizontal="center" vertical="center"/>
    </xf>
    <xf numFmtId="4" fontId="6" fillId="2" borderId="29" xfId="0" applyNumberFormat="1" applyFont="1" applyFill="1" applyBorder="1" applyAlignment="1">
      <alignment horizontal="center" vertical="center" wrapText="1"/>
    </xf>
    <xf numFmtId="4" fontId="6" fillId="2" borderId="0" xfId="0" applyNumberFormat="1" applyFont="1" applyFill="1" applyBorder="1" applyAlignment="1">
      <alignment horizontal="center" vertical="center" wrapText="1"/>
    </xf>
    <xf numFmtId="4" fontId="6" fillId="2" borderId="30"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3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4" fontId="6" fillId="3" borderId="1" xfId="0" applyNumberFormat="1" applyFont="1" applyFill="1" applyBorder="1" applyAlignment="1">
      <alignment horizontal="center" vertical="center"/>
    </xf>
    <xf numFmtId="4" fontId="6" fillId="3" borderId="2" xfId="0" applyNumberFormat="1" applyFont="1" applyFill="1" applyBorder="1" applyAlignment="1">
      <alignment horizontal="center" vertical="center"/>
    </xf>
    <xf numFmtId="4" fontId="6" fillId="3" borderId="1" xfId="0" quotePrefix="1" applyNumberFormat="1" applyFont="1" applyFill="1" applyBorder="1" applyAlignment="1">
      <alignment horizontal="center" vertical="center" wrapText="1"/>
    </xf>
    <xf numFmtId="4" fontId="6" fillId="3" borderId="2" xfId="0" quotePrefix="1" applyNumberFormat="1" applyFont="1" applyFill="1" applyBorder="1" applyAlignment="1">
      <alignment horizontal="center" vertical="center" wrapText="1"/>
    </xf>
    <xf numFmtId="4" fontId="10" fillId="3" borderId="31" xfId="0" applyNumberFormat="1" applyFont="1" applyFill="1" applyBorder="1" applyAlignment="1">
      <alignment horizontal="center" vertical="center"/>
    </xf>
    <xf numFmtId="4" fontId="10" fillId="3" borderId="22" xfId="0" applyNumberFormat="1" applyFont="1" applyFill="1" applyBorder="1" applyAlignment="1">
      <alignment horizontal="center" vertical="center"/>
    </xf>
    <xf numFmtId="4" fontId="10" fillId="2" borderId="16" xfId="0" applyNumberFormat="1" applyFont="1" applyFill="1" applyBorder="1" applyAlignment="1">
      <alignment horizontal="center" vertical="center" wrapText="1"/>
    </xf>
    <xf numFmtId="4" fontId="10" fillId="2" borderId="29" xfId="0" applyNumberFormat="1" applyFont="1" applyFill="1" applyBorder="1" applyAlignment="1">
      <alignment horizontal="center" vertical="center" wrapText="1"/>
    </xf>
    <xf numFmtId="4" fontId="10" fillId="2" borderId="11" xfId="0" applyNumberFormat="1" applyFont="1" applyFill="1" applyBorder="1" applyAlignment="1">
      <alignment horizontal="center" vertical="center" wrapText="1"/>
    </xf>
    <xf numFmtId="4" fontId="10" fillId="2" borderId="12" xfId="0" applyNumberFormat="1" applyFont="1" applyFill="1" applyBorder="1" applyAlignment="1">
      <alignment horizontal="center" vertical="center" wrapText="1"/>
    </xf>
    <xf numFmtId="4" fontId="10" fillId="2" borderId="0" xfId="0" applyNumberFormat="1" applyFont="1" applyFill="1" applyBorder="1" applyAlignment="1">
      <alignment horizontal="center" vertical="center" wrapText="1"/>
    </xf>
    <xf numFmtId="4" fontId="10" fillId="2" borderId="13" xfId="0" applyNumberFormat="1" applyFont="1" applyFill="1" applyBorder="1" applyAlignment="1">
      <alignment horizontal="center" vertical="center" wrapText="1"/>
    </xf>
    <xf numFmtId="4" fontId="10" fillId="2" borderId="14" xfId="0" applyNumberFormat="1" applyFont="1" applyFill="1" applyBorder="1" applyAlignment="1">
      <alignment horizontal="center" vertical="center" wrapText="1"/>
    </xf>
    <xf numFmtId="4" fontId="10" fillId="2" borderId="30" xfId="0" applyNumberFormat="1" applyFont="1" applyFill="1" applyBorder="1" applyAlignment="1">
      <alignment horizontal="center" vertical="center" wrapText="1"/>
    </xf>
    <xf numFmtId="4" fontId="10" fillId="2" borderId="15" xfId="0" applyNumberFormat="1" applyFont="1" applyFill="1" applyBorder="1" applyAlignment="1">
      <alignment horizontal="center" vertical="center" wrapText="1"/>
    </xf>
    <xf numFmtId="0" fontId="10" fillId="3" borderId="32"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1" xfId="0" applyFont="1" applyFill="1" applyBorder="1" applyAlignment="1">
      <alignment horizontal="center" vertical="center"/>
    </xf>
    <xf numFmtId="4" fontId="10" fillId="3" borderId="1" xfId="0" applyNumberFormat="1" applyFont="1" applyFill="1" applyBorder="1" applyAlignment="1">
      <alignment horizontal="center" vertical="center"/>
    </xf>
    <xf numFmtId="4" fontId="10" fillId="3" borderId="2" xfId="0" applyNumberFormat="1" applyFont="1" applyFill="1" applyBorder="1" applyAlignment="1">
      <alignment horizontal="center" vertical="center"/>
    </xf>
    <xf numFmtId="0" fontId="2" fillId="0" borderId="0" xfId="0" applyFont="1" applyAlignment="1">
      <alignment horizontal="left" vertical="top" wrapText="1"/>
    </xf>
    <xf numFmtId="0" fontId="4" fillId="0" borderId="0" xfId="0" applyFont="1" applyAlignment="1">
      <alignment horizontal="left" vertical="top" wrapText="1"/>
    </xf>
    <xf numFmtId="0" fontId="13" fillId="6" borderId="0" xfId="0" applyFont="1" applyFill="1" applyBorder="1" applyAlignment="1" applyProtection="1">
      <alignment horizontal="center" vertical="center" wrapText="1"/>
    </xf>
    <xf numFmtId="0" fontId="4" fillId="0" borderId="0" xfId="0" applyFont="1" applyBorder="1" applyAlignment="1">
      <alignment horizontal="center" vertical="center" wrapText="1"/>
    </xf>
    <xf numFmtId="0" fontId="2" fillId="6" borderId="0" xfId="0" applyFont="1" applyFill="1" applyBorder="1" applyAlignment="1">
      <alignment horizontal="center"/>
    </xf>
    <xf numFmtId="49" fontId="2" fillId="4" borderId="34" xfId="0" applyNumberFormat="1" applyFont="1" applyFill="1" applyBorder="1" applyAlignment="1">
      <alignment horizontal="left" vertical="center" wrapText="1"/>
    </xf>
    <xf numFmtId="49" fontId="4" fillId="4" borderId="35" xfId="0" applyNumberFormat="1" applyFont="1" applyFill="1" applyBorder="1" applyAlignment="1">
      <alignment horizontal="left" vertical="center" wrapText="1"/>
    </xf>
    <xf numFmtId="49" fontId="4" fillId="4" borderId="36" xfId="0" applyNumberFormat="1" applyFont="1" applyFill="1" applyBorder="1" applyAlignment="1">
      <alignment horizontal="left" vertical="center" wrapText="1"/>
    </xf>
    <xf numFmtId="49" fontId="4" fillId="4" borderId="0" xfId="0" applyNumberFormat="1" applyFont="1" applyFill="1" applyBorder="1" applyAlignment="1">
      <alignment horizontal="left" vertical="center" wrapText="1"/>
    </xf>
    <xf numFmtId="49" fontId="4" fillId="4" borderId="37" xfId="0" applyNumberFormat="1" applyFont="1" applyFill="1" applyBorder="1" applyAlignment="1">
      <alignment horizontal="left" vertical="center" wrapText="1"/>
    </xf>
    <xf numFmtId="49" fontId="4" fillId="4" borderId="38" xfId="0" applyNumberFormat="1" applyFont="1" applyFill="1" applyBorder="1" applyAlignment="1">
      <alignment horizontal="left" vertical="center" wrapText="1"/>
    </xf>
    <xf numFmtId="0" fontId="2" fillId="7" borderId="0" xfId="0" applyFont="1" applyFill="1" applyAlignment="1">
      <alignment horizontal="center"/>
    </xf>
    <xf numFmtId="0" fontId="2" fillId="0" borderId="0" xfId="0" applyFont="1" applyAlignment="1">
      <alignment horizontal="center" vertical="top" wrapText="1"/>
    </xf>
    <xf numFmtId="0" fontId="4" fillId="0" borderId="0" xfId="0" applyFont="1" applyBorder="1" applyAlignment="1">
      <alignment horizontal="center"/>
    </xf>
    <xf numFmtId="43" fontId="3" fillId="0" borderId="0" xfId="1" applyFont="1"/>
    <xf numFmtId="169" fontId="3" fillId="0" borderId="0" xfId="0" applyNumberFormat="1" applyFont="1"/>
  </cellXfs>
  <cellStyles count="2">
    <cellStyle name="Normal" xfId="0" builtinId="0"/>
    <cellStyle name="Vírgula" xfId="1" builtinId="3"/>
  </cellStyles>
  <dxfs count="8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10"/>
      </font>
    </dxf>
    <dxf>
      <font>
        <b/>
        <i val="0"/>
        <color rgb="FFFF0000"/>
      </font>
    </dxf>
    <dxf>
      <font>
        <b/>
        <i val="0"/>
        <color rgb="FFFF0000"/>
      </font>
    </dxf>
    <dxf>
      <font>
        <b/>
        <i val="0"/>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219075</xdr:colOff>
          <xdr:row>0</xdr:row>
          <xdr:rowOff>76200</xdr:rowOff>
        </xdr:from>
        <xdr:to>
          <xdr:col>3</xdr:col>
          <xdr:colOff>1543050</xdr:colOff>
          <xdr:row>2</xdr:row>
          <xdr:rowOff>123825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390525</xdr:colOff>
          <xdr:row>0</xdr:row>
          <xdr:rowOff>95250</xdr:rowOff>
        </xdr:from>
        <xdr:to>
          <xdr:col>7</xdr:col>
          <xdr:colOff>781050</xdr:colOff>
          <xdr:row>2</xdr:row>
          <xdr:rowOff>95250</xdr:rowOff>
        </xdr:to>
        <xdr:sp macro="" textlink="">
          <xdr:nvSpPr>
            <xdr:cNvPr id="15362" name="Object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304800</xdr:colOff>
          <xdr:row>0</xdr:row>
          <xdr:rowOff>66675</xdr:rowOff>
        </xdr:from>
        <xdr:to>
          <xdr:col>13</xdr:col>
          <xdr:colOff>323850</xdr:colOff>
          <xdr:row>2</xdr:row>
          <xdr:rowOff>114300</xdr:rowOff>
        </xdr:to>
        <xdr:sp macro="" textlink="">
          <xdr:nvSpPr>
            <xdr:cNvPr id="6146" name="Object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23</xdr:row>
          <xdr:rowOff>66675</xdr:rowOff>
        </xdr:from>
        <xdr:to>
          <xdr:col>13</xdr:col>
          <xdr:colOff>323850</xdr:colOff>
          <xdr:row>25</xdr:row>
          <xdr:rowOff>114300</xdr:rowOff>
        </xdr:to>
        <xdr:sp macro="" textlink="">
          <xdr:nvSpPr>
            <xdr:cNvPr id="6147" name="Object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4.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05"/>
  <sheetViews>
    <sheetView workbookViewId="0">
      <selection activeCell="C20" sqref="C20"/>
    </sheetView>
  </sheetViews>
  <sheetFormatPr defaultColWidth="11.42578125" defaultRowHeight="14.25" x14ac:dyDescent="0.2"/>
  <cols>
    <col min="1" max="1" width="11.7109375" style="88" customWidth="1"/>
    <col min="2" max="2" width="66.5703125" style="88" customWidth="1"/>
    <col min="3" max="3" width="15.7109375" style="89" customWidth="1"/>
    <col min="4" max="4" width="26.28515625" style="90" customWidth="1"/>
    <col min="5" max="5" width="11.42578125" style="88"/>
    <col min="6" max="6" width="17.5703125" style="88" customWidth="1"/>
    <col min="7" max="7" width="11.42578125" style="91"/>
    <col min="8" max="8" width="19.140625" style="92" customWidth="1"/>
    <col min="9" max="9" width="13.7109375" style="88" customWidth="1"/>
    <col min="10" max="16384" width="11.42578125" style="88"/>
  </cols>
  <sheetData>
    <row r="1" spans="1:9" s="59" customFormat="1" ht="15" customHeight="1" x14ac:dyDescent="0.2">
      <c r="A1" s="8" t="s">
        <v>13</v>
      </c>
      <c r="B1" s="203" t="s">
        <v>383</v>
      </c>
      <c r="C1" s="204"/>
      <c r="D1" s="58"/>
      <c r="G1" s="60"/>
      <c r="H1" s="61"/>
    </row>
    <row r="2" spans="1:9" s="59" customFormat="1" ht="15" customHeight="1" x14ac:dyDescent="0.2">
      <c r="A2" s="184">
        <v>43739</v>
      </c>
      <c r="B2" s="205"/>
      <c r="C2" s="206"/>
      <c r="D2" s="62"/>
      <c r="G2" s="60"/>
      <c r="H2" s="61"/>
    </row>
    <row r="3" spans="1:9" s="64" customFormat="1" ht="15" customHeight="1" thickBot="1" x14ac:dyDescent="0.25">
      <c r="A3" s="185"/>
      <c r="B3" s="207"/>
      <c r="C3" s="208"/>
      <c r="D3" s="63"/>
      <c r="G3" s="65"/>
      <c r="H3" s="66"/>
    </row>
    <row r="4" spans="1:9" s="64" customFormat="1" ht="12.75" x14ac:dyDescent="0.2">
      <c r="A4" s="201" t="s">
        <v>19</v>
      </c>
      <c r="B4" s="201" t="s">
        <v>15</v>
      </c>
      <c r="C4" s="209" t="s">
        <v>1</v>
      </c>
      <c r="D4" s="201" t="s">
        <v>0</v>
      </c>
      <c r="G4" s="65"/>
      <c r="H4" s="66"/>
    </row>
    <row r="5" spans="1:9" s="64" customFormat="1" ht="13.5" thickBot="1" x14ac:dyDescent="0.25">
      <c r="A5" s="202"/>
      <c r="B5" s="202"/>
      <c r="C5" s="210"/>
      <c r="D5" s="202"/>
      <c r="G5" s="65"/>
      <c r="H5" s="66"/>
      <c r="I5" s="67"/>
    </row>
    <row r="6" spans="1:9" s="72" customFormat="1" ht="12.75" x14ac:dyDescent="0.2">
      <c r="A6" s="68">
        <v>1</v>
      </c>
      <c r="B6" s="69" t="str">
        <f>'Planilha Preços'!C7</f>
        <v>SERVIÇOS PRELIMINARES E PERIÓDICOS</v>
      </c>
      <c r="C6" s="70">
        <f t="shared" ref="C6:C11" si="0">(D6/$D$14)</f>
        <v>6.9586680667136469E-2</v>
      </c>
      <c r="D6" s="71">
        <f>'Planilha Preços'!H7*1.2522</f>
        <v>1977137.8114260007</v>
      </c>
      <c r="F6" s="73"/>
      <c r="G6" s="74"/>
      <c r="H6" s="73"/>
      <c r="I6" s="75"/>
    </row>
    <row r="7" spans="1:9" s="72" customFormat="1" ht="12.75" x14ac:dyDescent="0.2">
      <c r="A7" s="68">
        <v>2</v>
      </c>
      <c r="B7" s="69" t="str">
        <f>'Planilha Preços'!C70</f>
        <v>CONSTRUÇÃO DO PRÉDIO PRINCIPAL</v>
      </c>
      <c r="C7" s="70">
        <f t="shared" si="0"/>
        <v>0.46488361123214622</v>
      </c>
      <c r="D7" s="71">
        <f>'Planilha Preços'!H70*1.2522</f>
        <v>13208547.337901991</v>
      </c>
      <c r="F7" s="73"/>
      <c r="G7" s="74"/>
      <c r="H7" s="73"/>
      <c r="I7" s="75"/>
    </row>
    <row r="8" spans="1:9" s="72" customFormat="1" ht="12.75" x14ac:dyDescent="0.2">
      <c r="A8" s="68">
        <v>3</v>
      </c>
      <c r="B8" s="69" t="str">
        <f>'Planilha Preços'!C296</f>
        <v>CONSTRUÇÃO DE PARQUE AQUÁTICO</v>
      </c>
      <c r="C8" s="70">
        <f t="shared" si="0"/>
        <v>6.9675988633158423E-2</v>
      </c>
      <c r="D8" s="71">
        <f>'Planilha Preços'!H296*1.2522</f>
        <v>1979675.2820279999</v>
      </c>
      <c r="F8" s="73"/>
      <c r="G8" s="74"/>
      <c r="H8" s="73"/>
      <c r="I8" s="75"/>
    </row>
    <row r="9" spans="1:9" s="72" customFormat="1" ht="12.75" x14ac:dyDescent="0.2">
      <c r="A9" s="68">
        <v>4</v>
      </c>
      <c r="B9" s="69" t="str">
        <f>'Planilha Preços'!C433</f>
        <v>OBRAS EXTERNAS DE URBANIZAÇÃO E PAISAGISMO</v>
      </c>
      <c r="C9" s="70">
        <f t="shared" si="0"/>
        <v>3.3625442370070868E-2</v>
      </c>
      <c r="D9" s="71">
        <f>'Planilha Preços'!H433*1.2522</f>
        <v>955385.89997999975</v>
      </c>
      <c r="F9" s="73"/>
      <c r="G9" s="74"/>
      <c r="H9" s="73"/>
      <c r="I9" s="75"/>
    </row>
    <row r="10" spans="1:9" s="72" customFormat="1" ht="12.75" x14ac:dyDescent="0.2">
      <c r="A10" s="68">
        <v>5</v>
      </c>
      <c r="B10" s="69" t="str">
        <f>'Planilha Preços'!C508</f>
        <v>INSTALAÇÕES PREDIAIS E MECÂNICAS</v>
      </c>
      <c r="C10" s="70">
        <f t="shared" si="0"/>
        <v>0.20235963292191236</v>
      </c>
      <c r="D10" s="71">
        <f>'Planilha Preços'!H508*1.2522</f>
        <v>5749561.2367260046</v>
      </c>
      <c r="F10" s="73"/>
      <c r="G10" s="74"/>
      <c r="H10" s="73"/>
      <c r="I10" s="75"/>
    </row>
    <row r="11" spans="1:9" s="72" customFormat="1" ht="12.75" x14ac:dyDescent="0.2">
      <c r="A11" s="68">
        <v>6</v>
      </c>
      <c r="B11" s="69" t="str">
        <f>'Planilha Preços'!C896</f>
        <v>EQUIPAMENTOS RELEVANTES</v>
      </c>
      <c r="C11" s="70">
        <f t="shared" si="0"/>
        <v>0.15986864417557564</v>
      </c>
      <c r="D11" s="71">
        <f>'Planilha Preços'!H896*1.1632</f>
        <v>4542282.2044480005</v>
      </c>
      <c r="G11" s="74"/>
      <c r="H11" s="73"/>
    </row>
    <row r="12" spans="1:9" s="72" customFormat="1" ht="12.75" x14ac:dyDescent="0.2">
      <c r="A12" s="68"/>
      <c r="B12" s="69"/>
      <c r="C12" s="70"/>
      <c r="D12" s="71"/>
      <c r="G12" s="74"/>
      <c r="H12" s="73"/>
    </row>
    <row r="13" spans="1:9" s="72" customFormat="1" ht="12.75" x14ac:dyDescent="0.2">
      <c r="A13" s="68"/>
      <c r="B13" s="69"/>
      <c r="C13" s="70"/>
      <c r="D13" s="71"/>
      <c r="F13" s="75"/>
      <c r="G13" s="74"/>
      <c r="H13" s="73"/>
    </row>
    <row r="14" spans="1:9" s="72" customFormat="1" ht="25.5" x14ac:dyDescent="0.2">
      <c r="A14" s="76"/>
      <c r="B14" s="77" t="s">
        <v>65</v>
      </c>
      <c r="C14" s="78">
        <f>SUM(C6:C13)</f>
        <v>1</v>
      </c>
      <c r="D14" s="79">
        <f>SUM(D6:D13)</f>
        <v>28412589.772509996</v>
      </c>
      <c r="F14" s="73"/>
      <c r="G14" s="74"/>
      <c r="H14" s="73"/>
      <c r="I14" s="75"/>
    </row>
    <row r="15" spans="1:9" s="72" customFormat="1" ht="12.75" x14ac:dyDescent="0.2">
      <c r="A15" s="68"/>
      <c r="B15" s="69"/>
      <c r="C15" s="70"/>
      <c r="D15" s="154"/>
      <c r="F15" s="73"/>
      <c r="G15" s="74"/>
      <c r="H15" s="73"/>
    </row>
    <row r="16" spans="1:9" s="72" customFormat="1" ht="12.75" x14ac:dyDescent="0.2">
      <c r="A16" s="80"/>
      <c r="B16" s="81"/>
      <c r="C16" s="82"/>
      <c r="D16" s="82"/>
      <c r="G16" s="74"/>
      <c r="H16" s="73"/>
    </row>
    <row r="17" spans="3:8" s="83" customFormat="1" x14ac:dyDescent="0.2">
      <c r="C17" s="84"/>
      <c r="D17" s="85"/>
      <c r="G17" s="86"/>
      <c r="H17" s="87"/>
    </row>
    <row r="18" spans="3:8" s="83" customFormat="1" x14ac:dyDescent="0.2">
      <c r="C18" s="84"/>
      <c r="D18" s="85"/>
      <c r="G18" s="86"/>
      <c r="H18" s="87"/>
    </row>
    <row r="19" spans="3:8" s="83" customFormat="1" x14ac:dyDescent="0.2">
      <c r="C19" s="84"/>
      <c r="D19" s="85"/>
      <c r="G19" s="86"/>
      <c r="H19" s="87"/>
    </row>
    <row r="20" spans="3:8" s="83" customFormat="1" x14ac:dyDescent="0.2">
      <c r="C20" s="84"/>
      <c r="D20" s="85"/>
      <c r="G20" s="86"/>
      <c r="H20" s="87"/>
    </row>
    <row r="21" spans="3:8" s="83" customFormat="1" x14ac:dyDescent="0.2">
      <c r="C21" s="84"/>
      <c r="D21" s="85"/>
      <c r="G21" s="86"/>
      <c r="H21" s="87"/>
    </row>
    <row r="22" spans="3:8" s="83" customFormat="1" x14ac:dyDescent="0.2">
      <c r="C22" s="84"/>
      <c r="D22" s="85"/>
      <c r="G22" s="86"/>
      <c r="H22" s="87"/>
    </row>
    <row r="23" spans="3:8" s="83" customFormat="1" x14ac:dyDescent="0.2">
      <c r="C23" s="84"/>
      <c r="D23" s="85"/>
      <c r="G23" s="86"/>
      <c r="H23" s="87"/>
    </row>
    <row r="24" spans="3:8" s="83" customFormat="1" x14ac:dyDescent="0.2">
      <c r="C24" s="84"/>
      <c r="D24" s="85"/>
      <c r="G24" s="86"/>
      <c r="H24" s="87"/>
    </row>
    <row r="25" spans="3:8" s="83" customFormat="1" x14ac:dyDescent="0.2">
      <c r="C25" s="84"/>
      <c r="D25" s="85"/>
      <c r="G25" s="86"/>
      <c r="H25" s="87"/>
    </row>
    <row r="26" spans="3:8" s="83" customFormat="1" x14ac:dyDescent="0.2">
      <c r="C26" s="84"/>
      <c r="D26" s="85"/>
      <c r="G26" s="86"/>
      <c r="H26" s="87"/>
    </row>
    <row r="27" spans="3:8" s="83" customFormat="1" x14ac:dyDescent="0.2">
      <c r="C27" s="84"/>
      <c r="D27" s="85"/>
      <c r="G27" s="86"/>
      <c r="H27" s="87"/>
    </row>
    <row r="28" spans="3:8" s="83" customFormat="1" x14ac:dyDescent="0.2">
      <c r="C28" s="84"/>
      <c r="D28" s="85"/>
      <c r="G28" s="86"/>
      <c r="H28" s="87"/>
    </row>
    <row r="29" spans="3:8" s="83" customFormat="1" x14ac:dyDescent="0.2">
      <c r="C29" s="84"/>
      <c r="D29" s="85"/>
      <c r="G29" s="86"/>
      <c r="H29" s="87"/>
    </row>
    <row r="30" spans="3:8" s="83" customFormat="1" x14ac:dyDescent="0.2">
      <c r="C30" s="84"/>
      <c r="D30" s="85"/>
      <c r="G30" s="86"/>
      <c r="H30" s="87"/>
    </row>
    <row r="31" spans="3:8" s="83" customFormat="1" x14ac:dyDescent="0.2">
      <c r="C31" s="84"/>
      <c r="D31" s="85"/>
      <c r="G31" s="86"/>
      <c r="H31" s="87"/>
    </row>
    <row r="32" spans="3:8" s="83" customFormat="1" x14ac:dyDescent="0.2">
      <c r="C32" s="84"/>
      <c r="D32" s="85"/>
      <c r="G32" s="86"/>
      <c r="H32" s="87"/>
    </row>
    <row r="33" spans="3:8" s="83" customFormat="1" x14ac:dyDescent="0.2">
      <c r="C33" s="84"/>
      <c r="D33" s="85"/>
      <c r="G33" s="86"/>
      <c r="H33" s="87"/>
    </row>
    <row r="34" spans="3:8" s="83" customFormat="1" x14ac:dyDescent="0.2">
      <c r="C34" s="84"/>
      <c r="D34" s="85"/>
      <c r="G34" s="86"/>
      <c r="H34" s="87"/>
    </row>
    <row r="35" spans="3:8" s="83" customFormat="1" x14ac:dyDescent="0.2">
      <c r="C35" s="84"/>
      <c r="D35" s="85"/>
      <c r="G35" s="86"/>
      <c r="H35" s="87"/>
    </row>
    <row r="36" spans="3:8" s="83" customFormat="1" x14ac:dyDescent="0.2">
      <c r="C36" s="84"/>
      <c r="D36" s="85"/>
      <c r="G36" s="86"/>
      <c r="H36" s="87"/>
    </row>
    <row r="37" spans="3:8" s="83" customFormat="1" x14ac:dyDescent="0.2">
      <c r="C37" s="84"/>
      <c r="D37" s="85"/>
      <c r="G37" s="86"/>
      <c r="H37" s="87"/>
    </row>
    <row r="38" spans="3:8" s="83" customFormat="1" x14ac:dyDescent="0.2">
      <c r="C38" s="84"/>
      <c r="D38" s="85"/>
      <c r="G38" s="86"/>
      <c r="H38" s="87"/>
    </row>
    <row r="39" spans="3:8" s="83" customFormat="1" x14ac:dyDescent="0.2">
      <c r="C39" s="84"/>
      <c r="D39" s="85"/>
      <c r="G39" s="86"/>
      <c r="H39" s="87"/>
    </row>
    <row r="40" spans="3:8" s="83" customFormat="1" x14ac:dyDescent="0.2">
      <c r="C40" s="84"/>
      <c r="D40" s="85"/>
      <c r="G40" s="86"/>
      <c r="H40" s="87"/>
    </row>
    <row r="41" spans="3:8" s="83" customFormat="1" x14ac:dyDescent="0.2">
      <c r="C41" s="84"/>
      <c r="D41" s="85"/>
      <c r="G41" s="86"/>
      <c r="H41" s="87"/>
    </row>
    <row r="42" spans="3:8" s="83" customFormat="1" x14ac:dyDescent="0.2">
      <c r="C42" s="84"/>
      <c r="D42" s="85"/>
      <c r="G42" s="86"/>
      <c r="H42" s="87"/>
    </row>
    <row r="43" spans="3:8" s="83" customFormat="1" x14ac:dyDescent="0.2">
      <c r="C43" s="84"/>
      <c r="D43" s="85"/>
      <c r="G43" s="86"/>
      <c r="H43" s="87"/>
    </row>
    <row r="44" spans="3:8" s="83" customFormat="1" x14ac:dyDescent="0.2">
      <c r="C44" s="84"/>
      <c r="D44" s="85"/>
      <c r="G44" s="86"/>
      <c r="H44" s="87"/>
    </row>
    <row r="45" spans="3:8" s="83" customFormat="1" x14ac:dyDescent="0.2">
      <c r="C45" s="84"/>
      <c r="D45" s="85"/>
      <c r="G45" s="86"/>
      <c r="H45" s="87"/>
    </row>
    <row r="46" spans="3:8" s="83" customFormat="1" x14ac:dyDescent="0.2">
      <c r="C46" s="84"/>
      <c r="D46" s="85"/>
      <c r="G46" s="86"/>
      <c r="H46" s="87"/>
    </row>
    <row r="47" spans="3:8" s="83" customFormat="1" x14ac:dyDescent="0.2">
      <c r="C47" s="84"/>
      <c r="D47" s="85"/>
      <c r="G47" s="86"/>
      <c r="H47" s="87"/>
    </row>
    <row r="48" spans="3:8" s="83" customFormat="1" x14ac:dyDescent="0.2">
      <c r="C48" s="84"/>
      <c r="D48" s="85"/>
      <c r="G48" s="86"/>
      <c r="H48" s="87"/>
    </row>
    <row r="49" spans="3:8" s="83" customFormat="1" x14ac:dyDescent="0.2">
      <c r="C49" s="84"/>
      <c r="D49" s="85"/>
      <c r="G49" s="86"/>
      <c r="H49" s="87"/>
    </row>
    <row r="50" spans="3:8" s="83" customFormat="1" x14ac:dyDescent="0.2">
      <c r="C50" s="84"/>
      <c r="D50" s="85"/>
      <c r="G50" s="86"/>
      <c r="H50" s="87"/>
    </row>
    <row r="51" spans="3:8" s="83" customFormat="1" x14ac:dyDescent="0.2">
      <c r="C51" s="84"/>
      <c r="D51" s="85"/>
      <c r="G51" s="86"/>
      <c r="H51" s="87"/>
    </row>
    <row r="52" spans="3:8" s="83" customFormat="1" x14ac:dyDescent="0.2">
      <c r="C52" s="84"/>
      <c r="D52" s="85"/>
      <c r="G52" s="86"/>
      <c r="H52" s="87"/>
    </row>
    <row r="53" spans="3:8" s="83" customFormat="1" x14ac:dyDescent="0.2">
      <c r="C53" s="84"/>
      <c r="D53" s="85"/>
      <c r="G53" s="86"/>
      <c r="H53" s="87"/>
    </row>
    <row r="54" spans="3:8" s="83" customFormat="1" x14ac:dyDescent="0.2">
      <c r="C54" s="84"/>
      <c r="D54" s="85"/>
      <c r="G54" s="86"/>
      <c r="H54" s="87"/>
    </row>
    <row r="55" spans="3:8" s="83" customFormat="1" x14ac:dyDescent="0.2">
      <c r="C55" s="84"/>
      <c r="D55" s="85"/>
      <c r="G55" s="86"/>
      <c r="H55" s="87"/>
    </row>
    <row r="56" spans="3:8" s="83" customFormat="1" x14ac:dyDescent="0.2">
      <c r="C56" s="84"/>
      <c r="D56" s="85"/>
      <c r="G56" s="86"/>
      <c r="H56" s="87"/>
    </row>
    <row r="57" spans="3:8" s="83" customFormat="1" x14ac:dyDescent="0.2">
      <c r="C57" s="84"/>
      <c r="D57" s="85"/>
      <c r="G57" s="86"/>
      <c r="H57" s="87"/>
    </row>
    <row r="58" spans="3:8" s="83" customFormat="1" x14ac:dyDescent="0.2">
      <c r="C58" s="84"/>
      <c r="D58" s="85"/>
      <c r="G58" s="86"/>
      <c r="H58" s="87"/>
    </row>
    <row r="59" spans="3:8" s="83" customFormat="1" x14ac:dyDescent="0.2">
      <c r="C59" s="84"/>
      <c r="D59" s="85"/>
      <c r="G59" s="86"/>
      <c r="H59" s="87"/>
    </row>
    <row r="60" spans="3:8" s="83" customFormat="1" x14ac:dyDescent="0.2">
      <c r="C60" s="84"/>
      <c r="D60" s="85"/>
      <c r="G60" s="86"/>
      <c r="H60" s="87"/>
    </row>
    <row r="61" spans="3:8" s="83" customFormat="1" x14ac:dyDescent="0.2">
      <c r="C61" s="84"/>
      <c r="D61" s="85"/>
      <c r="G61" s="86"/>
      <c r="H61" s="87"/>
    </row>
    <row r="62" spans="3:8" s="83" customFormat="1" x14ac:dyDescent="0.2">
      <c r="C62" s="84"/>
      <c r="D62" s="85"/>
      <c r="G62" s="86"/>
      <c r="H62" s="87"/>
    </row>
    <row r="63" spans="3:8" s="83" customFormat="1" x14ac:dyDescent="0.2">
      <c r="C63" s="84"/>
      <c r="D63" s="85"/>
      <c r="G63" s="86"/>
      <c r="H63" s="87"/>
    </row>
    <row r="64" spans="3:8" s="83" customFormat="1" x14ac:dyDescent="0.2">
      <c r="C64" s="84"/>
      <c r="D64" s="85"/>
      <c r="G64" s="86"/>
      <c r="H64" s="87"/>
    </row>
    <row r="65" spans="3:8" s="83" customFormat="1" x14ac:dyDescent="0.2">
      <c r="C65" s="84"/>
      <c r="D65" s="85"/>
      <c r="G65" s="86"/>
      <c r="H65" s="87"/>
    </row>
    <row r="66" spans="3:8" s="83" customFormat="1" x14ac:dyDescent="0.2">
      <c r="C66" s="84"/>
      <c r="D66" s="85"/>
      <c r="G66" s="86"/>
      <c r="H66" s="87"/>
    </row>
    <row r="67" spans="3:8" s="83" customFormat="1" x14ac:dyDescent="0.2">
      <c r="C67" s="84"/>
      <c r="D67" s="85"/>
      <c r="G67" s="86"/>
      <c r="H67" s="87"/>
    </row>
    <row r="68" spans="3:8" s="83" customFormat="1" x14ac:dyDescent="0.2">
      <c r="C68" s="84"/>
      <c r="D68" s="85"/>
      <c r="G68" s="86"/>
      <c r="H68" s="87"/>
    </row>
    <row r="69" spans="3:8" s="83" customFormat="1" x14ac:dyDescent="0.2">
      <c r="C69" s="84"/>
      <c r="D69" s="85"/>
      <c r="G69" s="86"/>
      <c r="H69" s="87"/>
    </row>
    <row r="70" spans="3:8" s="83" customFormat="1" x14ac:dyDescent="0.2">
      <c r="C70" s="84"/>
      <c r="D70" s="85"/>
      <c r="G70" s="86"/>
      <c r="H70" s="87"/>
    </row>
    <row r="71" spans="3:8" s="83" customFormat="1" x14ac:dyDescent="0.2">
      <c r="C71" s="84"/>
      <c r="D71" s="85"/>
      <c r="G71" s="86"/>
      <c r="H71" s="87"/>
    </row>
    <row r="72" spans="3:8" s="83" customFormat="1" x14ac:dyDescent="0.2">
      <c r="C72" s="84"/>
      <c r="D72" s="85"/>
      <c r="G72" s="86"/>
      <c r="H72" s="87"/>
    </row>
    <row r="73" spans="3:8" s="83" customFormat="1" x14ac:dyDescent="0.2">
      <c r="C73" s="84"/>
      <c r="D73" s="85"/>
      <c r="G73" s="86"/>
      <c r="H73" s="87"/>
    </row>
    <row r="74" spans="3:8" s="83" customFormat="1" x14ac:dyDescent="0.2">
      <c r="C74" s="84"/>
      <c r="D74" s="85"/>
      <c r="G74" s="86"/>
      <c r="H74" s="87"/>
    </row>
    <row r="75" spans="3:8" s="83" customFormat="1" x14ac:dyDescent="0.2">
      <c r="C75" s="84"/>
      <c r="D75" s="85"/>
      <c r="G75" s="86"/>
      <c r="H75" s="87"/>
    </row>
    <row r="76" spans="3:8" s="83" customFormat="1" x14ac:dyDescent="0.2">
      <c r="C76" s="84"/>
      <c r="D76" s="85"/>
      <c r="G76" s="86"/>
      <c r="H76" s="87"/>
    </row>
    <row r="77" spans="3:8" s="83" customFormat="1" x14ac:dyDescent="0.2">
      <c r="C77" s="84"/>
      <c r="D77" s="85"/>
      <c r="G77" s="86"/>
      <c r="H77" s="87"/>
    </row>
    <row r="78" spans="3:8" s="83" customFormat="1" x14ac:dyDescent="0.2">
      <c r="C78" s="84"/>
      <c r="D78" s="85"/>
      <c r="G78" s="86"/>
      <c r="H78" s="87"/>
    </row>
    <row r="79" spans="3:8" s="83" customFormat="1" x14ac:dyDescent="0.2">
      <c r="C79" s="84"/>
      <c r="D79" s="85"/>
      <c r="G79" s="86"/>
      <c r="H79" s="87"/>
    </row>
    <row r="80" spans="3:8" s="83" customFormat="1" x14ac:dyDescent="0.2">
      <c r="C80" s="84"/>
      <c r="D80" s="85"/>
      <c r="G80" s="86"/>
      <c r="H80" s="87"/>
    </row>
    <row r="81" spans="3:8" s="83" customFormat="1" x14ac:dyDescent="0.2">
      <c r="C81" s="84"/>
      <c r="D81" s="85"/>
      <c r="G81" s="86"/>
      <c r="H81" s="87"/>
    </row>
    <row r="82" spans="3:8" s="83" customFormat="1" x14ac:dyDescent="0.2">
      <c r="C82" s="84"/>
      <c r="D82" s="85"/>
      <c r="G82" s="86"/>
      <c r="H82" s="87"/>
    </row>
    <row r="83" spans="3:8" s="83" customFormat="1" x14ac:dyDescent="0.2">
      <c r="C83" s="84"/>
      <c r="D83" s="85"/>
      <c r="G83" s="86"/>
      <c r="H83" s="87"/>
    </row>
    <row r="84" spans="3:8" s="83" customFormat="1" x14ac:dyDescent="0.2">
      <c r="C84" s="84"/>
      <c r="D84" s="85"/>
      <c r="G84" s="86"/>
      <c r="H84" s="87"/>
    </row>
    <row r="85" spans="3:8" s="83" customFormat="1" x14ac:dyDescent="0.2">
      <c r="C85" s="84"/>
      <c r="D85" s="85"/>
      <c r="G85" s="86"/>
      <c r="H85" s="87"/>
    </row>
    <row r="86" spans="3:8" s="83" customFormat="1" x14ac:dyDescent="0.2">
      <c r="C86" s="84"/>
      <c r="D86" s="85"/>
      <c r="G86" s="86"/>
      <c r="H86" s="87"/>
    </row>
    <row r="87" spans="3:8" s="83" customFormat="1" x14ac:dyDescent="0.2">
      <c r="C87" s="84"/>
      <c r="D87" s="85"/>
      <c r="G87" s="86"/>
      <c r="H87" s="87"/>
    </row>
    <row r="88" spans="3:8" s="83" customFormat="1" x14ac:dyDescent="0.2">
      <c r="C88" s="84"/>
      <c r="D88" s="85"/>
      <c r="G88" s="86"/>
      <c r="H88" s="87"/>
    </row>
    <row r="89" spans="3:8" s="83" customFormat="1" x14ac:dyDescent="0.2">
      <c r="C89" s="84"/>
      <c r="D89" s="85"/>
      <c r="G89" s="86"/>
      <c r="H89" s="87"/>
    </row>
    <row r="90" spans="3:8" s="83" customFormat="1" x14ac:dyDescent="0.2">
      <c r="C90" s="84"/>
      <c r="D90" s="85"/>
      <c r="G90" s="86"/>
      <c r="H90" s="87"/>
    </row>
    <row r="91" spans="3:8" s="83" customFormat="1" x14ac:dyDescent="0.2">
      <c r="C91" s="84"/>
      <c r="D91" s="85"/>
      <c r="G91" s="86"/>
      <c r="H91" s="87"/>
    </row>
    <row r="92" spans="3:8" s="83" customFormat="1" x14ac:dyDescent="0.2">
      <c r="C92" s="84"/>
      <c r="D92" s="85"/>
      <c r="G92" s="86"/>
      <c r="H92" s="87"/>
    </row>
    <row r="93" spans="3:8" s="83" customFormat="1" x14ac:dyDescent="0.2">
      <c r="C93" s="84"/>
      <c r="D93" s="85"/>
      <c r="G93" s="86"/>
      <c r="H93" s="87"/>
    </row>
    <row r="94" spans="3:8" s="83" customFormat="1" x14ac:dyDescent="0.2">
      <c r="C94" s="84"/>
      <c r="D94" s="85"/>
      <c r="G94" s="86"/>
      <c r="H94" s="87"/>
    </row>
    <row r="95" spans="3:8" s="83" customFormat="1" x14ac:dyDescent="0.2">
      <c r="C95" s="84"/>
      <c r="D95" s="85"/>
      <c r="G95" s="86"/>
      <c r="H95" s="87"/>
    </row>
    <row r="96" spans="3:8" s="83" customFormat="1" x14ac:dyDescent="0.2">
      <c r="C96" s="84"/>
      <c r="D96" s="85"/>
      <c r="G96" s="86"/>
      <c r="H96" s="87"/>
    </row>
    <row r="97" spans="3:8" s="83" customFormat="1" x14ac:dyDescent="0.2">
      <c r="C97" s="84"/>
      <c r="D97" s="85"/>
      <c r="G97" s="86"/>
      <c r="H97" s="87"/>
    </row>
    <row r="98" spans="3:8" s="83" customFormat="1" x14ac:dyDescent="0.2">
      <c r="C98" s="84"/>
      <c r="D98" s="85"/>
      <c r="G98" s="86"/>
      <c r="H98" s="87"/>
    </row>
    <row r="99" spans="3:8" s="83" customFormat="1" x14ac:dyDescent="0.2">
      <c r="C99" s="84"/>
      <c r="D99" s="85"/>
      <c r="G99" s="86"/>
      <c r="H99" s="87"/>
    </row>
    <row r="100" spans="3:8" s="83" customFormat="1" x14ac:dyDescent="0.2">
      <c r="C100" s="84"/>
      <c r="D100" s="85"/>
      <c r="G100" s="86"/>
      <c r="H100" s="87"/>
    </row>
    <row r="101" spans="3:8" s="83" customFormat="1" x14ac:dyDescent="0.2">
      <c r="C101" s="84"/>
      <c r="D101" s="85"/>
      <c r="G101" s="86"/>
      <c r="H101" s="87"/>
    </row>
    <row r="102" spans="3:8" s="83" customFormat="1" x14ac:dyDescent="0.2">
      <c r="C102" s="84"/>
      <c r="D102" s="85"/>
      <c r="G102" s="86"/>
      <c r="H102" s="87"/>
    </row>
    <row r="103" spans="3:8" s="83" customFormat="1" x14ac:dyDescent="0.2">
      <c r="C103" s="84"/>
      <c r="D103" s="85"/>
      <c r="G103" s="86"/>
      <c r="H103" s="87"/>
    </row>
    <row r="104" spans="3:8" s="83" customFormat="1" x14ac:dyDescent="0.2">
      <c r="C104" s="84"/>
      <c r="D104" s="85"/>
      <c r="G104" s="86"/>
      <c r="H104" s="87"/>
    </row>
    <row r="105" spans="3:8" s="83" customFormat="1" x14ac:dyDescent="0.2">
      <c r="C105" s="84"/>
      <c r="D105" s="85"/>
      <c r="G105" s="86"/>
      <c r="H105" s="87"/>
    </row>
    <row r="106" spans="3:8" s="83" customFormat="1" x14ac:dyDescent="0.2">
      <c r="C106" s="84"/>
      <c r="D106" s="85"/>
      <c r="G106" s="86"/>
      <c r="H106" s="87"/>
    </row>
    <row r="107" spans="3:8" s="83" customFormat="1" x14ac:dyDescent="0.2">
      <c r="C107" s="84"/>
      <c r="D107" s="85"/>
      <c r="G107" s="86"/>
      <c r="H107" s="87"/>
    </row>
    <row r="108" spans="3:8" s="83" customFormat="1" x14ac:dyDescent="0.2">
      <c r="C108" s="84"/>
      <c r="D108" s="85"/>
      <c r="G108" s="86"/>
      <c r="H108" s="87"/>
    </row>
    <row r="109" spans="3:8" s="83" customFormat="1" x14ac:dyDescent="0.2">
      <c r="C109" s="84"/>
      <c r="D109" s="85"/>
      <c r="G109" s="86"/>
      <c r="H109" s="87"/>
    </row>
    <row r="110" spans="3:8" s="83" customFormat="1" x14ac:dyDescent="0.2">
      <c r="C110" s="84"/>
      <c r="D110" s="85"/>
      <c r="G110" s="86"/>
      <c r="H110" s="87"/>
    </row>
    <row r="111" spans="3:8" s="83" customFormat="1" x14ac:dyDescent="0.2">
      <c r="C111" s="84"/>
      <c r="D111" s="85"/>
      <c r="G111" s="86"/>
      <c r="H111" s="87"/>
    </row>
    <row r="112" spans="3:8" s="83" customFormat="1" x14ac:dyDescent="0.2">
      <c r="C112" s="84"/>
      <c r="D112" s="85"/>
      <c r="G112" s="86"/>
      <c r="H112" s="87"/>
    </row>
    <row r="113" spans="3:8" s="83" customFormat="1" x14ac:dyDescent="0.2">
      <c r="C113" s="84"/>
      <c r="D113" s="85"/>
      <c r="G113" s="86"/>
      <c r="H113" s="87"/>
    </row>
    <row r="114" spans="3:8" s="83" customFormat="1" x14ac:dyDescent="0.2">
      <c r="C114" s="84"/>
      <c r="D114" s="85"/>
      <c r="G114" s="86"/>
      <c r="H114" s="87"/>
    </row>
    <row r="115" spans="3:8" s="83" customFormat="1" x14ac:dyDescent="0.2">
      <c r="C115" s="84"/>
      <c r="D115" s="85"/>
      <c r="G115" s="86"/>
      <c r="H115" s="87"/>
    </row>
    <row r="116" spans="3:8" s="83" customFormat="1" x14ac:dyDescent="0.2">
      <c r="C116" s="84"/>
      <c r="D116" s="85"/>
      <c r="G116" s="86"/>
      <c r="H116" s="87"/>
    </row>
    <row r="117" spans="3:8" s="83" customFormat="1" x14ac:dyDescent="0.2">
      <c r="C117" s="84"/>
      <c r="D117" s="85"/>
      <c r="G117" s="86"/>
      <c r="H117" s="87"/>
    </row>
    <row r="118" spans="3:8" s="83" customFormat="1" x14ac:dyDescent="0.2">
      <c r="C118" s="84"/>
      <c r="D118" s="85"/>
      <c r="G118" s="86"/>
      <c r="H118" s="87"/>
    </row>
    <row r="119" spans="3:8" s="83" customFormat="1" x14ac:dyDescent="0.2">
      <c r="C119" s="84"/>
      <c r="D119" s="85"/>
      <c r="G119" s="86"/>
      <c r="H119" s="87"/>
    </row>
    <row r="120" spans="3:8" s="83" customFormat="1" x14ac:dyDescent="0.2">
      <c r="C120" s="84"/>
      <c r="D120" s="85"/>
      <c r="G120" s="86"/>
      <c r="H120" s="87"/>
    </row>
    <row r="121" spans="3:8" s="83" customFormat="1" x14ac:dyDescent="0.2">
      <c r="C121" s="84"/>
      <c r="D121" s="85"/>
      <c r="G121" s="86"/>
      <c r="H121" s="87"/>
    </row>
    <row r="122" spans="3:8" s="83" customFormat="1" x14ac:dyDescent="0.2">
      <c r="C122" s="84"/>
      <c r="D122" s="85"/>
      <c r="G122" s="86"/>
      <c r="H122" s="87"/>
    </row>
    <row r="123" spans="3:8" s="83" customFormat="1" x14ac:dyDescent="0.2">
      <c r="C123" s="84"/>
      <c r="D123" s="85"/>
      <c r="G123" s="86"/>
      <c r="H123" s="87"/>
    </row>
    <row r="124" spans="3:8" s="83" customFormat="1" x14ac:dyDescent="0.2">
      <c r="C124" s="84"/>
      <c r="D124" s="85"/>
      <c r="G124" s="86"/>
      <c r="H124" s="87"/>
    </row>
    <row r="125" spans="3:8" s="83" customFormat="1" x14ac:dyDescent="0.2">
      <c r="C125" s="84"/>
      <c r="D125" s="85"/>
      <c r="G125" s="86"/>
      <c r="H125" s="87"/>
    </row>
    <row r="126" spans="3:8" s="83" customFormat="1" x14ac:dyDescent="0.2">
      <c r="C126" s="84"/>
      <c r="D126" s="85"/>
      <c r="G126" s="86"/>
      <c r="H126" s="87"/>
    </row>
    <row r="127" spans="3:8" s="83" customFormat="1" x14ac:dyDescent="0.2">
      <c r="C127" s="84"/>
      <c r="D127" s="85"/>
      <c r="G127" s="86"/>
      <c r="H127" s="87"/>
    </row>
    <row r="128" spans="3:8" s="83" customFormat="1" x14ac:dyDescent="0.2">
      <c r="C128" s="84"/>
      <c r="D128" s="85"/>
      <c r="G128" s="86"/>
      <c r="H128" s="87"/>
    </row>
    <row r="129" spans="3:8" s="83" customFormat="1" x14ac:dyDescent="0.2">
      <c r="C129" s="84"/>
      <c r="D129" s="85"/>
      <c r="G129" s="86"/>
      <c r="H129" s="87"/>
    </row>
    <row r="130" spans="3:8" s="83" customFormat="1" x14ac:dyDescent="0.2">
      <c r="C130" s="84"/>
      <c r="D130" s="85"/>
      <c r="G130" s="86"/>
      <c r="H130" s="87"/>
    </row>
    <row r="131" spans="3:8" s="83" customFormat="1" x14ac:dyDescent="0.2">
      <c r="C131" s="84"/>
      <c r="D131" s="85"/>
      <c r="G131" s="86"/>
      <c r="H131" s="87"/>
    </row>
    <row r="132" spans="3:8" s="83" customFormat="1" x14ac:dyDescent="0.2">
      <c r="C132" s="84"/>
      <c r="D132" s="85"/>
      <c r="G132" s="86"/>
      <c r="H132" s="87"/>
    </row>
    <row r="133" spans="3:8" s="83" customFormat="1" x14ac:dyDescent="0.2">
      <c r="C133" s="84"/>
      <c r="D133" s="85"/>
      <c r="G133" s="86"/>
      <c r="H133" s="87"/>
    </row>
    <row r="134" spans="3:8" s="83" customFormat="1" x14ac:dyDescent="0.2">
      <c r="C134" s="84"/>
      <c r="D134" s="85"/>
      <c r="G134" s="86"/>
      <c r="H134" s="87"/>
    </row>
    <row r="135" spans="3:8" s="83" customFormat="1" x14ac:dyDescent="0.2">
      <c r="C135" s="84"/>
      <c r="D135" s="85"/>
      <c r="G135" s="86"/>
      <c r="H135" s="87"/>
    </row>
    <row r="136" spans="3:8" s="83" customFormat="1" x14ac:dyDescent="0.2">
      <c r="C136" s="84"/>
      <c r="D136" s="85"/>
      <c r="G136" s="86"/>
      <c r="H136" s="87"/>
    </row>
    <row r="137" spans="3:8" s="83" customFormat="1" x14ac:dyDescent="0.2">
      <c r="C137" s="84"/>
      <c r="D137" s="85"/>
      <c r="G137" s="86"/>
      <c r="H137" s="87"/>
    </row>
    <row r="138" spans="3:8" s="83" customFormat="1" x14ac:dyDescent="0.2">
      <c r="C138" s="84"/>
      <c r="D138" s="85"/>
      <c r="G138" s="86"/>
      <c r="H138" s="87"/>
    </row>
    <row r="139" spans="3:8" s="83" customFormat="1" x14ac:dyDescent="0.2">
      <c r="C139" s="84"/>
      <c r="D139" s="85"/>
      <c r="G139" s="86"/>
      <c r="H139" s="87"/>
    </row>
    <row r="140" spans="3:8" s="83" customFormat="1" x14ac:dyDescent="0.2">
      <c r="C140" s="84"/>
      <c r="D140" s="85"/>
      <c r="G140" s="86"/>
      <c r="H140" s="87"/>
    </row>
    <row r="141" spans="3:8" s="83" customFormat="1" x14ac:dyDescent="0.2">
      <c r="C141" s="84"/>
      <c r="D141" s="85"/>
      <c r="G141" s="86"/>
      <c r="H141" s="87"/>
    </row>
    <row r="142" spans="3:8" s="83" customFormat="1" x14ac:dyDescent="0.2">
      <c r="C142" s="84"/>
      <c r="D142" s="85"/>
      <c r="G142" s="86"/>
      <c r="H142" s="87"/>
    </row>
    <row r="143" spans="3:8" s="83" customFormat="1" x14ac:dyDescent="0.2">
      <c r="C143" s="84"/>
      <c r="D143" s="85"/>
      <c r="G143" s="86"/>
      <c r="H143" s="87"/>
    </row>
    <row r="144" spans="3:8" s="83" customFormat="1" x14ac:dyDescent="0.2">
      <c r="C144" s="84"/>
      <c r="D144" s="85"/>
      <c r="G144" s="86"/>
      <c r="H144" s="87"/>
    </row>
    <row r="145" spans="3:8" s="83" customFormat="1" x14ac:dyDescent="0.2">
      <c r="C145" s="84"/>
      <c r="D145" s="85"/>
      <c r="G145" s="86"/>
      <c r="H145" s="87"/>
    </row>
    <row r="146" spans="3:8" s="83" customFormat="1" x14ac:dyDescent="0.2">
      <c r="C146" s="84"/>
      <c r="D146" s="85"/>
      <c r="G146" s="86"/>
      <c r="H146" s="87"/>
    </row>
    <row r="147" spans="3:8" s="83" customFormat="1" x14ac:dyDescent="0.2">
      <c r="C147" s="84"/>
      <c r="D147" s="85"/>
      <c r="G147" s="86"/>
      <c r="H147" s="87"/>
    </row>
    <row r="148" spans="3:8" s="83" customFormat="1" x14ac:dyDescent="0.2">
      <c r="C148" s="84"/>
      <c r="D148" s="85"/>
      <c r="G148" s="86"/>
      <c r="H148" s="87"/>
    </row>
    <row r="149" spans="3:8" s="83" customFormat="1" x14ac:dyDescent="0.2">
      <c r="C149" s="84"/>
      <c r="D149" s="85"/>
      <c r="G149" s="86"/>
      <c r="H149" s="87"/>
    </row>
    <row r="150" spans="3:8" s="83" customFormat="1" x14ac:dyDescent="0.2">
      <c r="C150" s="84"/>
      <c r="D150" s="85"/>
      <c r="G150" s="86"/>
      <c r="H150" s="87"/>
    </row>
    <row r="151" spans="3:8" s="83" customFormat="1" x14ac:dyDescent="0.2">
      <c r="C151" s="84"/>
      <c r="D151" s="85"/>
      <c r="G151" s="86"/>
      <c r="H151" s="87"/>
    </row>
    <row r="152" spans="3:8" s="83" customFormat="1" x14ac:dyDescent="0.2">
      <c r="C152" s="84"/>
      <c r="D152" s="85"/>
      <c r="G152" s="86"/>
      <c r="H152" s="87"/>
    </row>
    <row r="153" spans="3:8" s="83" customFormat="1" x14ac:dyDescent="0.2">
      <c r="C153" s="84"/>
      <c r="D153" s="85"/>
      <c r="G153" s="86"/>
      <c r="H153" s="87"/>
    </row>
    <row r="154" spans="3:8" s="83" customFormat="1" x14ac:dyDescent="0.2">
      <c r="C154" s="84"/>
      <c r="D154" s="85"/>
      <c r="G154" s="86"/>
      <c r="H154" s="87"/>
    </row>
    <row r="155" spans="3:8" s="83" customFormat="1" x14ac:dyDescent="0.2">
      <c r="C155" s="84"/>
      <c r="D155" s="85"/>
      <c r="G155" s="86"/>
      <c r="H155" s="87"/>
    </row>
    <row r="156" spans="3:8" s="83" customFormat="1" x14ac:dyDescent="0.2">
      <c r="C156" s="84"/>
      <c r="D156" s="85"/>
      <c r="G156" s="86"/>
      <c r="H156" s="87"/>
    </row>
    <row r="157" spans="3:8" s="83" customFormat="1" x14ac:dyDescent="0.2">
      <c r="C157" s="84"/>
      <c r="D157" s="85"/>
      <c r="G157" s="86"/>
      <c r="H157" s="87"/>
    </row>
    <row r="158" spans="3:8" s="83" customFormat="1" x14ac:dyDescent="0.2">
      <c r="C158" s="84"/>
      <c r="D158" s="85"/>
      <c r="G158" s="86"/>
      <c r="H158" s="87"/>
    </row>
    <row r="159" spans="3:8" s="83" customFormat="1" x14ac:dyDescent="0.2">
      <c r="C159" s="84"/>
      <c r="D159" s="85"/>
      <c r="G159" s="86"/>
      <c r="H159" s="87"/>
    </row>
    <row r="160" spans="3:8" s="83" customFormat="1" x14ac:dyDescent="0.2">
      <c r="C160" s="84"/>
      <c r="D160" s="85"/>
      <c r="G160" s="86"/>
      <c r="H160" s="87"/>
    </row>
    <row r="161" spans="3:8" s="83" customFormat="1" x14ac:dyDescent="0.2">
      <c r="C161" s="84"/>
      <c r="D161" s="85"/>
      <c r="G161" s="86"/>
      <c r="H161" s="87"/>
    </row>
    <row r="162" spans="3:8" s="83" customFormat="1" x14ac:dyDescent="0.2">
      <c r="C162" s="84"/>
      <c r="D162" s="85"/>
      <c r="G162" s="86"/>
      <c r="H162" s="87"/>
    </row>
    <row r="163" spans="3:8" s="83" customFormat="1" x14ac:dyDescent="0.2">
      <c r="C163" s="84"/>
      <c r="D163" s="85"/>
      <c r="G163" s="86"/>
      <c r="H163" s="87"/>
    </row>
    <row r="164" spans="3:8" s="83" customFormat="1" x14ac:dyDescent="0.2">
      <c r="C164" s="84"/>
      <c r="D164" s="85"/>
      <c r="G164" s="86"/>
      <c r="H164" s="87"/>
    </row>
    <row r="165" spans="3:8" s="83" customFormat="1" x14ac:dyDescent="0.2">
      <c r="C165" s="84"/>
      <c r="D165" s="85"/>
      <c r="G165" s="86"/>
      <c r="H165" s="87"/>
    </row>
    <row r="166" spans="3:8" s="83" customFormat="1" x14ac:dyDescent="0.2">
      <c r="C166" s="84"/>
      <c r="D166" s="85"/>
      <c r="G166" s="86"/>
      <c r="H166" s="87"/>
    </row>
    <row r="167" spans="3:8" s="83" customFormat="1" x14ac:dyDescent="0.2">
      <c r="C167" s="84"/>
      <c r="D167" s="85"/>
      <c r="G167" s="86"/>
      <c r="H167" s="87"/>
    </row>
    <row r="168" spans="3:8" s="83" customFormat="1" x14ac:dyDescent="0.2">
      <c r="C168" s="84"/>
      <c r="D168" s="85"/>
      <c r="G168" s="86"/>
      <c r="H168" s="87"/>
    </row>
    <row r="169" spans="3:8" s="83" customFormat="1" x14ac:dyDescent="0.2">
      <c r="C169" s="84"/>
      <c r="D169" s="85"/>
      <c r="G169" s="86"/>
      <c r="H169" s="87"/>
    </row>
    <row r="170" spans="3:8" s="83" customFormat="1" x14ac:dyDescent="0.2">
      <c r="C170" s="84"/>
      <c r="D170" s="85"/>
      <c r="G170" s="86"/>
      <c r="H170" s="87"/>
    </row>
    <row r="171" spans="3:8" s="83" customFormat="1" x14ac:dyDescent="0.2">
      <c r="C171" s="84"/>
      <c r="D171" s="85"/>
      <c r="G171" s="86"/>
      <c r="H171" s="87"/>
    </row>
    <row r="172" spans="3:8" s="83" customFormat="1" x14ac:dyDescent="0.2">
      <c r="C172" s="84"/>
      <c r="D172" s="85"/>
      <c r="G172" s="86"/>
      <c r="H172" s="87"/>
    </row>
    <row r="173" spans="3:8" s="83" customFormat="1" x14ac:dyDescent="0.2">
      <c r="C173" s="84"/>
      <c r="D173" s="85"/>
      <c r="G173" s="86"/>
      <c r="H173" s="87"/>
    </row>
    <row r="174" spans="3:8" s="83" customFormat="1" x14ac:dyDescent="0.2">
      <c r="C174" s="84"/>
      <c r="D174" s="85"/>
      <c r="G174" s="86"/>
      <c r="H174" s="87"/>
    </row>
    <row r="175" spans="3:8" s="83" customFormat="1" x14ac:dyDescent="0.2">
      <c r="C175" s="84"/>
      <c r="D175" s="85"/>
      <c r="G175" s="86"/>
      <c r="H175" s="87"/>
    </row>
    <row r="176" spans="3:8" s="83" customFormat="1" x14ac:dyDescent="0.2">
      <c r="C176" s="84"/>
      <c r="D176" s="85"/>
      <c r="G176" s="86"/>
      <c r="H176" s="87"/>
    </row>
    <row r="177" spans="3:8" s="83" customFormat="1" x14ac:dyDescent="0.2">
      <c r="C177" s="84"/>
      <c r="D177" s="85"/>
      <c r="G177" s="86"/>
      <c r="H177" s="87"/>
    </row>
    <row r="178" spans="3:8" s="83" customFormat="1" x14ac:dyDescent="0.2">
      <c r="C178" s="84"/>
      <c r="D178" s="85"/>
      <c r="G178" s="86"/>
      <c r="H178" s="87"/>
    </row>
    <row r="179" spans="3:8" s="83" customFormat="1" x14ac:dyDescent="0.2">
      <c r="C179" s="84"/>
      <c r="D179" s="85"/>
      <c r="G179" s="86"/>
      <c r="H179" s="87"/>
    </row>
    <row r="180" spans="3:8" s="83" customFormat="1" x14ac:dyDescent="0.2">
      <c r="C180" s="84"/>
      <c r="D180" s="85"/>
      <c r="G180" s="86"/>
      <c r="H180" s="87"/>
    </row>
    <row r="181" spans="3:8" s="83" customFormat="1" x14ac:dyDescent="0.2">
      <c r="C181" s="84"/>
      <c r="D181" s="85"/>
      <c r="G181" s="86"/>
      <c r="H181" s="87"/>
    </row>
    <row r="182" spans="3:8" s="83" customFormat="1" x14ac:dyDescent="0.2">
      <c r="C182" s="84"/>
      <c r="D182" s="85"/>
      <c r="G182" s="86"/>
      <c r="H182" s="87"/>
    </row>
    <row r="183" spans="3:8" s="83" customFormat="1" x14ac:dyDescent="0.2">
      <c r="C183" s="84"/>
      <c r="D183" s="85"/>
      <c r="G183" s="86"/>
      <c r="H183" s="87"/>
    </row>
    <row r="184" spans="3:8" s="83" customFormat="1" x14ac:dyDescent="0.2">
      <c r="C184" s="84"/>
      <c r="D184" s="85"/>
      <c r="G184" s="86"/>
      <c r="H184" s="87"/>
    </row>
    <row r="185" spans="3:8" s="83" customFormat="1" x14ac:dyDescent="0.2">
      <c r="C185" s="84"/>
      <c r="D185" s="85"/>
      <c r="G185" s="86"/>
      <c r="H185" s="87"/>
    </row>
    <row r="186" spans="3:8" s="83" customFormat="1" x14ac:dyDescent="0.2">
      <c r="C186" s="84"/>
      <c r="D186" s="85"/>
      <c r="G186" s="86"/>
      <c r="H186" s="87"/>
    </row>
    <row r="187" spans="3:8" s="83" customFormat="1" x14ac:dyDescent="0.2">
      <c r="C187" s="84"/>
      <c r="D187" s="85"/>
      <c r="G187" s="86"/>
      <c r="H187" s="87"/>
    </row>
    <row r="188" spans="3:8" s="83" customFormat="1" x14ac:dyDescent="0.2">
      <c r="C188" s="84"/>
      <c r="D188" s="85"/>
      <c r="G188" s="86"/>
      <c r="H188" s="87"/>
    </row>
    <row r="189" spans="3:8" s="83" customFormat="1" x14ac:dyDescent="0.2">
      <c r="C189" s="84"/>
      <c r="D189" s="85"/>
      <c r="G189" s="86"/>
      <c r="H189" s="87"/>
    </row>
    <row r="190" spans="3:8" s="83" customFormat="1" x14ac:dyDescent="0.2">
      <c r="C190" s="84"/>
      <c r="D190" s="85"/>
      <c r="G190" s="86"/>
      <c r="H190" s="87"/>
    </row>
    <row r="191" spans="3:8" s="83" customFormat="1" x14ac:dyDescent="0.2">
      <c r="C191" s="84"/>
      <c r="D191" s="85"/>
      <c r="G191" s="86"/>
      <c r="H191" s="87"/>
    </row>
    <row r="192" spans="3:8" s="83" customFormat="1" x14ac:dyDescent="0.2">
      <c r="C192" s="84"/>
      <c r="D192" s="85"/>
      <c r="G192" s="86"/>
      <c r="H192" s="87"/>
    </row>
    <row r="193" spans="3:8" s="83" customFormat="1" x14ac:dyDescent="0.2">
      <c r="C193" s="84"/>
      <c r="D193" s="85"/>
      <c r="G193" s="86"/>
      <c r="H193" s="87"/>
    </row>
    <row r="194" spans="3:8" s="83" customFormat="1" x14ac:dyDescent="0.2">
      <c r="C194" s="84"/>
      <c r="D194" s="85"/>
      <c r="G194" s="86"/>
      <c r="H194" s="87"/>
    </row>
    <row r="195" spans="3:8" s="83" customFormat="1" x14ac:dyDescent="0.2">
      <c r="C195" s="84"/>
      <c r="D195" s="85"/>
      <c r="G195" s="86"/>
      <c r="H195" s="87"/>
    </row>
    <row r="196" spans="3:8" s="83" customFormat="1" x14ac:dyDescent="0.2">
      <c r="C196" s="84"/>
      <c r="D196" s="85"/>
      <c r="G196" s="86"/>
      <c r="H196" s="87"/>
    </row>
    <row r="197" spans="3:8" s="83" customFormat="1" x14ac:dyDescent="0.2">
      <c r="C197" s="84"/>
      <c r="D197" s="85"/>
      <c r="G197" s="86"/>
      <c r="H197" s="87"/>
    </row>
    <row r="198" spans="3:8" s="83" customFormat="1" x14ac:dyDescent="0.2">
      <c r="C198" s="84"/>
      <c r="D198" s="85"/>
      <c r="G198" s="86"/>
      <c r="H198" s="87"/>
    </row>
    <row r="199" spans="3:8" s="83" customFormat="1" x14ac:dyDescent="0.2">
      <c r="C199" s="84"/>
      <c r="D199" s="85"/>
      <c r="G199" s="86"/>
      <c r="H199" s="87"/>
    </row>
    <row r="200" spans="3:8" s="83" customFormat="1" x14ac:dyDescent="0.2">
      <c r="C200" s="84"/>
      <c r="D200" s="85"/>
      <c r="G200" s="86"/>
      <c r="H200" s="87"/>
    </row>
    <row r="201" spans="3:8" s="83" customFormat="1" x14ac:dyDescent="0.2">
      <c r="C201" s="84"/>
      <c r="D201" s="85"/>
      <c r="G201" s="86"/>
      <c r="H201" s="87"/>
    </row>
    <row r="202" spans="3:8" s="83" customFormat="1" x14ac:dyDescent="0.2">
      <c r="C202" s="84"/>
      <c r="D202" s="85"/>
      <c r="G202" s="86"/>
      <c r="H202" s="87"/>
    </row>
    <row r="203" spans="3:8" s="83" customFormat="1" x14ac:dyDescent="0.2">
      <c r="C203" s="84"/>
      <c r="D203" s="85"/>
      <c r="G203" s="86"/>
      <c r="H203" s="87"/>
    </row>
    <row r="204" spans="3:8" s="83" customFormat="1" x14ac:dyDescent="0.2">
      <c r="C204" s="84"/>
      <c r="D204" s="85"/>
      <c r="G204" s="86"/>
      <c r="H204" s="87"/>
    </row>
    <row r="205" spans="3:8" s="83" customFormat="1" x14ac:dyDescent="0.2">
      <c r="C205" s="84"/>
      <c r="D205" s="85"/>
      <c r="G205" s="86"/>
      <c r="H205" s="87"/>
    </row>
  </sheetData>
  <sheetProtection selectLockedCells="1" selectUnlockedCells="1"/>
  <mergeCells count="5">
    <mergeCell ref="D4:D5"/>
    <mergeCell ref="B1:C3"/>
    <mergeCell ref="A4:A5"/>
    <mergeCell ref="B4:B5"/>
    <mergeCell ref="C4:C5"/>
  </mergeCells>
  <phoneticPr fontId="0" type="noConversion"/>
  <printOptions gridLines="1"/>
  <pageMargins left="0.78740157480314965" right="0.78740157480314965" top="0.98425196850393704" bottom="0.98425196850393704" header="0.51181102362204722" footer="0.31496062992125984"/>
  <pageSetup paperSize="9" orientation="landscape" horizontalDpi="4294967295" verticalDpi="300" r:id="rId1"/>
  <headerFooter alignWithMargins="0">
    <oddFooter xml:space="preserve">&amp;L&amp;8Página &amp;P&amp;C&amp;8Construção CA SESC Gurupi - TO
</oddFooter>
  </headerFooter>
  <drawing r:id="rId2"/>
  <legacyDrawing r:id="rId3"/>
  <oleObjects>
    <mc:AlternateContent xmlns:mc="http://schemas.openxmlformats.org/markup-compatibility/2006">
      <mc:Choice Requires="x14">
        <oleObject progId="AutoCAD.Drawing.16" shapeId="4097" r:id="rId4">
          <objectPr defaultSize="0" autoPict="0" r:id="rId5">
            <anchor moveWithCells="1">
              <from>
                <xdr:col>3</xdr:col>
                <xdr:colOff>219075</xdr:colOff>
                <xdr:row>0</xdr:row>
                <xdr:rowOff>76200</xdr:rowOff>
              </from>
              <to>
                <xdr:col>3</xdr:col>
                <xdr:colOff>1543050</xdr:colOff>
                <xdr:row>2</xdr:row>
                <xdr:rowOff>123825</xdr:rowOff>
              </to>
            </anchor>
          </objectPr>
        </oleObject>
      </mc:Choice>
      <mc:Fallback>
        <oleObject progId="AutoCAD.Drawing.16" shapeId="4097"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932"/>
  <sheetViews>
    <sheetView tabSelected="1" zoomScaleNormal="100" workbookViewId="0">
      <selection activeCell="C606" sqref="C606"/>
    </sheetView>
  </sheetViews>
  <sheetFormatPr defaultColWidth="11.42578125" defaultRowHeight="12" x14ac:dyDescent="0.2"/>
  <cols>
    <col min="1" max="1" width="11.7109375" style="16" customWidth="1"/>
    <col min="2" max="2" width="13.7109375" style="180" customWidth="1"/>
    <col min="3" max="3" width="47.7109375" style="16" customWidth="1"/>
    <col min="4" max="4" width="8.28515625" style="16" customWidth="1"/>
    <col min="5" max="5" width="11.7109375" style="57" customWidth="1"/>
    <col min="6" max="6" width="13.7109375" style="57" customWidth="1"/>
    <col min="7" max="7" width="13.7109375" style="16" customWidth="1"/>
    <col min="8" max="8" width="15.85546875" style="16" customWidth="1"/>
    <col min="9" max="9" width="11.42578125" style="194"/>
    <col min="10" max="10" width="13.5703125" style="16" bestFit="1" customWidth="1"/>
    <col min="11" max="11" width="12.5703125" style="16" bestFit="1" customWidth="1"/>
    <col min="12" max="16384" width="11.42578125" style="16"/>
  </cols>
  <sheetData>
    <row r="1" spans="1:9" s="11" customFormat="1" ht="16.5" customHeight="1" x14ac:dyDescent="0.2">
      <c r="A1" s="8" t="s">
        <v>13</v>
      </c>
      <c r="B1" s="217" t="s">
        <v>111</v>
      </c>
      <c r="C1" s="203" t="s">
        <v>383</v>
      </c>
      <c r="D1" s="214"/>
      <c r="E1" s="214"/>
      <c r="F1" s="204"/>
      <c r="G1" s="9"/>
      <c r="H1" s="10"/>
      <c r="I1" s="193"/>
    </row>
    <row r="2" spans="1:9" s="11" customFormat="1" ht="16.5" customHeight="1" x14ac:dyDescent="0.2">
      <c r="A2" s="184">
        <v>43739</v>
      </c>
      <c r="B2" s="218"/>
      <c r="C2" s="205"/>
      <c r="D2" s="215"/>
      <c r="E2" s="215"/>
      <c r="F2" s="206"/>
      <c r="G2" s="12"/>
      <c r="H2" s="151"/>
      <c r="I2" s="193"/>
    </row>
    <row r="3" spans="1:9" ht="16.5" customHeight="1" thickBot="1" x14ac:dyDescent="0.25">
      <c r="A3" s="13"/>
      <c r="B3" s="219"/>
      <c r="C3" s="207"/>
      <c r="D3" s="216"/>
      <c r="E3" s="216"/>
      <c r="F3" s="208"/>
      <c r="G3" s="14"/>
      <c r="H3" s="15"/>
    </row>
    <row r="4" spans="1:9" ht="16.5" customHeight="1" x14ac:dyDescent="0.2">
      <c r="A4" s="220" t="s">
        <v>19</v>
      </c>
      <c r="B4" s="181"/>
      <c r="C4" s="220" t="s">
        <v>20</v>
      </c>
      <c r="D4" s="220" t="s">
        <v>21</v>
      </c>
      <c r="E4" s="222" t="s">
        <v>22</v>
      </c>
      <c r="F4" s="224" t="s">
        <v>331</v>
      </c>
      <c r="G4" s="224" t="s">
        <v>0</v>
      </c>
      <c r="H4" s="224" t="s">
        <v>332</v>
      </c>
    </row>
    <row r="5" spans="1:9" ht="16.5" customHeight="1" thickBot="1" x14ac:dyDescent="0.25">
      <c r="A5" s="221"/>
      <c r="B5" s="182"/>
      <c r="C5" s="221"/>
      <c r="D5" s="221"/>
      <c r="E5" s="223"/>
      <c r="F5" s="225"/>
      <c r="G5" s="225" t="s">
        <v>23</v>
      </c>
      <c r="H5" s="225" t="s">
        <v>19</v>
      </c>
    </row>
    <row r="6" spans="1:9" x14ac:dyDescent="0.2">
      <c r="A6" s="17"/>
      <c r="B6" s="170"/>
      <c r="C6" s="18"/>
      <c r="D6" s="19"/>
      <c r="E6" s="20"/>
      <c r="F6" s="20"/>
      <c r="G6" s="21"/>
      <c r="H6" s="22"/>
    </row>
    <row r="7" spans="1:9" x14ac:dyDescent="0.2">
      <c r="A7" s="23">
        <v>1</v>
      </c>
      <c r="B7" s="171"/>
      <c r="C7" s="24" t="s">
        <v>38</v>
      </c>
      <c r="D7" s="25"/>
      <c r="E7" s="26"/>
      <c r="F7" s="26"/>
      <c r="G7" s="27"/>
      <c r="H7" s="28">
        <f>SUM(G8:G69)</f>
        <v>1578931.3300000005</v>
      </c>
    </row>
    <row r="8" spans="1:9" x14ac:dyDescent="0.2">
      <c r="A8" s="17" t="s">
        <v>24</v>
      </c>
      <c r="B8" s="172"/>
      <c r="C8" s="30" t="s">
        <v>30</v>
      </c>
      <c r="D8" s="19"/>
      <c r="E8" s="20"/>
      <c r="F8" s="20"/>
      <c r="G8" s="21"/>
      <c r="H8" s="22"/>
    </row>
    <row r="9" spans="1:9" ht="36" x14ac:dyDescent="0.2">
      <c r="A9" s="35" t="s">
        <v>31</v>
      </c>
      <c r="B9" s="173" t="s">
        <v>1263</v>
      </c>
      <c r="C9" s="36" t="s">
        <v>2125</v>
      </c>
      <c r="D9" s="19" t="s">
        <v>12</v>
      </c>
      <c r="E9" s="20">
        <v>440</v>
      </c>
      <c r="F9" s="21">
        <v>17.41</v>
      </c>
      <c r="G9" s="21">
        <f t="shared" ref="G9:G67" si="0">ROUND(E9*F9,2)</f>
        <v>7660.4</v>
      </c>
      <c r="H9" s="22"/>
    </row>
    <row r="10" spans="1:9" ht="48" x14ac:dyDescent="0.2">
      <c r="A10" s="35" t="s">
        <v>32</v>
      </c>
      <c r="B10" s="173" t="s">
        <v>525</v>
      </c>
      <c r="C10" s="36" t="s">
        <v>546</v>
      </c>
      <c r="D10" s="19" t="s">
        <v>67</v>
      </c>
      <c r="E10" s="20">
        <v>96</v>
      </c>
      <c r="F10" s="21">
        <v>680.81</v>
      </c>
      <c r="G10" s="21">
        <f t="shared" si="0"/>
        <v>65357.760000000002</v>
      </c>
      <c r="H10" s="22"/>
    </row>
    <row r="11" spans="1:9" ht="36" x14ac:dyDescent="0.2">
      <c r="A11" s="35" t="s">
        <v>77</v>
      </c>
      <c r="B11" s="173" t="s">
        <v>526</v>
      </c>
      <c r="C11" s="36" t="s">
        <v>542</v>
      </c>
      <c r="D11" s="19" t="s">
        <v>67</v>
      </c>
      <c r="E11" s="20">
        <v>40</v>
      </c>
      <c r="F11" s="21">
        <v>342.48</v>
      </c>
      <c r="G11" s="21">
        <f t="shared" si="0"/>
        <v>13699.2</v>
      </c>
      <c r="H11" s="22"/>
    </row>
    <row r="12" spans="1:9" ht="24" x14ac:dyDescent="0.2">
      <c r="A12" s="35" t="s">
        <v>35</v>
      </c>
      <c r="B12" s="173" t="s">
        <v>544</v>
      </c>
      <c r="C12" s="36" t="s">
        <v>543</v>
      </c>
      <c r="D12" s="19" t="s">
        <v>67</v>
      </c>
      <c r="E12" s="20">
        <v>80</v>
      </c>
      <c r="F12" s="21">
        <v>606.17999999999995</v>
      </c>
      <c r="G12" s="21">
        <f t="shared" si="0"/>
        <v>48494.400000000001</v>
      </c>
      <c r="H12" s="22"/>
    </row>
    <row r="13" spans="1:9" ht="24" x14ac:dyDescent="0.2">
      <c r="A13" s="35" t="s">
        <v>36</v>
      </c>
      <c r="B13" s="173" t="s">
        <v>527</v>
      </c>
      <c r="C13" s="36" t="s">
        <v>535</v>
      </c>
      <c r="D13" s="19" t="s">
        <v>28</v>
      </c>
      <c r="E13" s="20">
        <v>1</v>
      </c>
      <c r="F13" s="21">
        <v>5364.16</v>
      </c>
      <c r="G13" s="21">
        <f t="shared" si="0"/>
        <v>5364.16</v>
      </c>
      <c r="H13" s="22"/>
    </row>
    <row r="14" spans="1:9" ht="36" x14ac:dyDescent="0.2">
      <c r="A14" s="35" t="s">
        <v>107</v>
      </c>
      <c r="B14" s="173" t="s">
        <v>112</v>
      </c>
      <c r="C14" s="36" t="s">
        <v>106</v>
      </c>
      <c r="D14" s="19" t="s">
        <v>67</v>
      </c>
      <c r="E14" s="20">
        <v>25</v>
      </c>
      <c r="F14" s="21">
        <v>168.19</v>
      </c>
      <c r="G14" s="21">
        <f t="shared" si="0"/>
        <v>4204.75</v>
      </c>
      <c r="H14" s="22"/>
    </row>
    <row r="15" spans="1:9" ht="36" x14ac:dyDescent="0.2">
      <c r="A15" s="35" t="s">
        <v>339</v>
      </c>
      <c r="B15" s="173" t="s">
        <v>113</v>
      </c>
      <c r="C15" s="36" t="s">
        <v>1406</v>
      </c>
      <c r="D15" s="19" t="s">
        <v>67</v>
      </c>
      <c r="E15" s="20">
        <v>40</v>
      </c>
      <c r="F15" s="21">
        <v>282.05</v>
      </c>
      <c r="G15" s="21">
        <f t="shared" si="0"/>
        <v>11282</v>
      </c>
      <c r="H15" s="22"/>
    </row>
    <row r="16" spans="1:9" ht="24" x14ac:dyDescent="0.2">
      <c r="A16" s="35" t="s">
        <v>528</v>
      </c>
      <c r="B16" s="173" t="s">
        <v>1480</v>
      </c>
      <c r="C16" s="36" t="s">
        <v>108</v>
      </c>
      <c r="D16" s="19" t="s">
        <v>28</v>
      </c>
      <c r="E16" s="20">
        <v>1</v>
      </c>
      <c r="F16" s="21">
        <v>1985.6599999999999</v>
      </c>
      <c r="G16" s="21">
        <f t="shared" si="0"/>
        <v>1985.66</v>
      </c>
      <c r="H16" s="22"/>
    </row>
    <row r="17" spans="1:8" ht="24" x14ac:dyDescent="0.2">
      <c r="A17" s="35" t="s">
        <v>529</v>
      </c>
      <c r="B17" s="173" t="s">
        <v>1481</v>
      </c>
      <c r="C17" s="36" t="s">
        <v>378</v>
      </c>
      <c r="D17" s="19" t="s">
        <v>28</v>
      </c>
      <c r="E17" s="20">
        <v>1</v>
      </c>
      <c r="F17" s="21">
        <v>1063.42</v>
      </c>
      <c r="G17" s="21">
        <f t="shared" si="0"/>
        <v>1063.42</v>
      </c>
      <c r="H17" s="22"/>
    </row>
    <row r="18" spans="1:8" ht="36" x14ac:dyDescent="0.2">
      <c r="A18" s="35" t="s">
        <v>530</v>
      </c>
      <c r="B18" s="173" t="s">
        <v>114</v>
      </c>
      <c r="C18" s="36" t="s">
        <v>82</v>
      </c>
      <c r="D18" s="19" t="s">
        <v>67</v>
      </c>
      <c r="E18" s="20">
        <v>4</v>
      </c>
      <c r="F18" s="21">
        <v>370.55</v>
      </c>
      <c r="G18" s="21">
        <f t="shared" si="0"/>
        <v>1482.2</v>
      </c>
      <c r="H18" s="22"/>
    </row>
    <row r="19" spans="1:8" ht="24" x14ac:dyDescent="0.2">
      <c r="A19" s="35" t="s">
        <v>531</v>
      </c>
      <c r="B19" s="173" t="s">
        <v>548</v>
      </c>
      <c r="C19" s="36" t="s">
        <v>381</v>
      </c>
      <c r="D19" s="19" t="s">
        <v>67</v>
      </c>
      <c r="E19" s="20">
        <v>280</v>
      </c>
      <c r="F19" s="21">
        <v>44.599999999999994</v>
      </c>
      <c r="G19" s="21">
        <f t="shared" si="0"/>
        <v>12488</v>
      </c>
      <c r="H19" s="22"/>
    </row>
    <row r="20" spans="1:8" x14ac:dyDescent="0.2">
      <c r="A20" s="35"/>
      <c r="B20" s="173"/>
      <c r="C20" s="36"/>
      <c r="D20" s="19"/>
      <c r="E20" s="20"/>
      <c r="F20" s="21"/>
      <c r="G20" s="21"/>
      <c r="H20" s="22"/>
    </row>
    <row r="21" spans="1:8" x14ac:dyDescent="0.2">
      <c r="A21" s="29" t="s">
        <v>26</v>
      </c>
      <c r="B21" s="173"/>
      <c r="C21" s="30" t="s">
        <v>7</v>
      </c>
      <c r="D21" s="31"/>
      <c r="E21" s="32"/>
      <c r="F21" s="33"/>
      <c r="G21" s="21"/>
      <c r="H21" s="22"/>
    </row>
    <row r="22" spans="1:8" ht="36" x14ac:dyDescent="0.2">
      <c r="A22" s="35" t="s">
        <v>532</v>
      </c>
      <c r="B22" s="173" t="s">
        <v>549</v>
      </c>
      <c r="C22" s="36" t="s">
        <v>379</v>
      </c>
      <c r="D22" s="19" t="s">
        <v>28</v>
      </c>
      <c r="E22" s="20">
        <v>1</v>
      </c>
      <c r="F22" s="21">
        <v>4144.8</v>
      </c>
      <c r="G22" s="21">
        <f t="shared" si="0"/>
        <v>4144.8</v>
      </c>
      <c r="H22" s="22"/>
    </row>
    <row r="23" spans="1:8" ht="24" x14ac:dyDescent="0.2">
      <c r="A23" s="35" t="s">
        <v>78</v>
      </c>
      <c r="B23" s="173" t="s">
        <v>1531</v>
      </c>
      <c r="C23" s="36" t="s">
        <v>1532</v>
      </c>
      <c r="D23" s="19" t="s">
        <v>25</v>
      </c>
      <c r="E23" s="20">
        <v>2.5</v>
      </c>
      <c r="F23" s="21">
        <v>16589</v>
      </c>
      <c r="G23" s="21">
        <f t="shared" si="0"/>
        <v>41472.5</v>
      </c>
      <c r="H23" s="22"/>
    </row>
    <row r="24" spans="1:8" ht="24" x14ac:dyDescent="0.2">
      <c r="A24" s="35" t="s">
        <v>533</v>
      </c>
      <c r="B24" s="173" t="s">
        <v>1533</v>
      </c>
      <c r="C24" s="36" t="s">
        <v>2126</v>
      </c>
      <c r="D24" s="19" t="s">
        <v>25</v>
      </c>
      <c r="E24" s="20">
        <v>10</v>
      </c>
      <c r="F24" s="21">
        <v>14597.59</v>
      </c>
      <c r="G24" s="21">
        <f t="shared" si="0"/>
        <v>145975.9</v>
      </c>
      <c r="H24" s="22"/>
    </row>
    <row r="25" spans="1:8" ht="24" x14ac:dyDescent="0.2">
      <c r="A25" s="35" t="s">
        <v>1522</v>
      </c>
      <c r="B25" s="173" t="s">
        <v>1534</v>
      </c>
      <c r="C25" s="36" t="s">
        <v>1535</v>
      </c>
      <c r="D25" s="19" t="s">
        <v>1536</v>
      </c>
      <c r="E25" s="20">
        <v>2200</v>
      </c>
      <c r="F25" s="21">
        <v>45.82</v>
      </c>
      <c r="G25" s="21">
        <f t="shared" si="0"/>
        <v>100804</v>
      </c>
      <c r="H25" s="22"/>
    </row>
    <row r="26" spans="1:8" x14ac:dyDescent="0.2">
      <c r="A26" s="35" t="s">
        <v>79</v>
      </c>
      <c r="B26" s="173" t="s">
        <v>1537</v>
      </c>
      <c r="C26" s="36" t="s">
        <v>1538</v>
      </c>
      <c r="D26" s="19" t="s">
        <v>25</v>
      </c>
      <c r="E26" s="20">
        <v>10</v>
      </c>
      <c r="F26" s="21">
        <v>5004.88</v>
      </c>
      <c r="G26" s="21">
        <f t="shared" si="0"/>
        <v>50048.800000000003</v>
      </c>
      <c r="H26" s="22"/>
    </row>
    <row r="27" spans="1:8" ht="24" x14ac:dyDescent="0.2">
      <c r="A27" s="35" t="s">
        <v>80</v>
      </c>
      <c r="B27" s="173" t="s">
        <v>1539</v>
      </c>
      <c r="C27" s="36" t="s">
        <v>1540</v>
      </c>
      <c r="D27" s="19" t="s">
        <v>25</v>
      </c>
      <c r="E27" s="20">
        <v>40</v>
      </c>
      <c r="F27" s="21">
        <v>3390.6</v>
      </c>
      <c r="G27" s="21">
        <f t="shared" si="0"/>
        <v>135624</v>
      </c>
      <c r="H27" s="22"/>
    </row>
    <row r="28" spans="1:8" x14ac:dyDescent="0.2">
      <c r="A28" s="35" t="s">
        <v>1523</v>
      </c>
      <c r="B28" s="173" t="s">
        <v>1541</v>
      </c>
      <c r="C28" s="36" t="s">
        <v>1542</v>
      </c>
      <c r="D28" s="19" t="s">
        <v>25</v>
      </c>
      <c r="E28" s="20">
        <v>20</v>
      </c>
      <c r="F28" s="21">
        <v>2538.08</v>
      </c>
      <c r="G28" s="21">
        <f t="shared" si="0"/>
        <v>50761.599999999999</v>
      </c>
      <c r="H28" s="22"/>
    </row>
    <row r="29" spans="1:8" x14ac:dyDescent="0.2">
      <c r="A29" s="35" t="s">
        <v>1524</v>
      </c>
      <c r="B29" s="173" t="s">
        <v>1543</v>
      </c>
      <c r="C29" s="36" t="s">
        <v>1544</v>
      </c>
      <c r="D29" s="19" t="s">
        <v>25</v>
      </c>
      <c r="E29" s="20">
        <v>10</v>
      </c>
      <c r="F29" s="21">
        <v>2518.4299999999998</v>
      </c>
      <c r="G29" s="21">
        <f t="shared" si="0"/>
        <v>25184.3</v>
      </c>
      <c r="H29" s="22"/>
    </row>
    <row r="30" spans="1:8" x14ac:dyDescent="0.2">
      <c r="A30" s="35" t="s">
        <v>1525</v>
      </c>
      <c r="B30" s="173" t="s">
        <v>1545</v>
      </c>
      <c r="C30" s="36" t="s">
        <v>1546</v>
      </c>
      <c r="D30" s="19" t="s">
        <v>1536</v>
      </c>
      <c r="E30" s="20">
        <v>5080</v>
      </c>
      <c r="F30" s="21">
        <v>16.02</v>
      </c>
      <c r="G30" s="21">
        <f t="shared" si="0"/>
        <v>81381.600000000006</v>
      </c>
      <c r="H30" s="22"/>
    </row>
    <row r="31" spans="1:8" x14ac:dyDescent="0.2">
      <c r="A31" s="35" t="s">
        <v>1526</v>
      </c>
      <c r="B31" s="173" t="s">
        <v>1547</v>
      </c>
      <c r="C31" s="36" t="s">
        <v>1548</v>
      </c>
      <c r="D31" s="19" t="s">
        <v>25</v>
      </c>
      <c r="E31" s="20">
        <v>2.5</v>
      </c>
      <c r="F31" s="21">
        <v>3088.25</v>
      </c>
      <c r="G31" s="21">
        <f t="shared" si="0"/>
        <v>7720.63</v>
      </c>
      <c r="H31" s="22"/>
    </row>
    <row r="32" spans="1:8" x14ac:dyDescent="0.2">
      <c r="A32" s="35" t="s">
        <v>1527</v>
      </c>
      <c r="B32" s="173" t="s">
        <v>1549</v>
      </c>
      <c r="C32" s="36" t="s">
        <v>1550</v>
      </c>
      <c r="D32" s="19" t="s">
        <v>1536</v>
      </c>
      <c r="E32" s="20">
        <v>550</v>
      </c>
      <c r="F32" s="21">
        <v>8.56</v>
      </c>
      <c r="G32" s="21">
        <f t="shared" si="0"/>
        <v>4708</v>
      </c>
      <c r="H32" s="22"/>
    </row>
    <row r="33" spans="1:8" ht="24" x14ac:dyDescent="0.2">
      <c r="A33" s="35" t="s">
        <v>1528</v>
      </c>
      <c r="B33" s="173" t="s">
        <v>550</v>
      </c>
      <c r="C33" s="36" t="s">
        <v>2127</v>
      </c>
      <c r="D33" s="19" t="s">
        <v>25</v>
      </c>
      <c r="E33" s="20">
        <v>10</v>
      </c>
      <c r="F33" s="21">
        <v>5478</v>
      </c>
      <c r="G33" s="21">
        <f t="shared" si="0"/>
        <v>54780</v>
      </c>
      <c r="H33" s="22"/>
    </row>
    <row r="34" spans="1:8" ht="48" x14ac:dyDescent="0.2">
      <c r="A34" s="35" t="s">
        <v>1529</v>
      </c>
      <c r="B34" s="173" t="s">
        <v>551</v>
      </c>
      <c r="C34" s="36" t="s">
        <v>10</v>
      </c>
      <c r="D34" s="19" t="s">
        <v>25</v>
      </c>
      <c r="E34" s="20">
        <v>7</v>
      </c>
      <c r="F34" s="21">
        <v>11211.359999999999</v>
      </c>
      <c r="G34" s="21">
        <f t="shared" si="0"/>
        <v>78479.520000000004</v>
      </c>
      <c r="H34" s="22"/>
    </row>
    <row r="35" spans="1:8" ht="24" x14ac:dyDescent="0.2">
      <c r="A35" s="35" t="s">
        <v>1530</v>
      </c>
      <c r="B35" s="173" t="s">
        <v>552</v>
      </c>
      <c r="C35" s="36" t="s">
        <v>9</v>
      </c>
      <c r="D35" s="19" t="s">
        <v>68</v>
      </c>
      <c r="E35" s="20">
        <v>372</v>
      </c>
      <c r="F35" s="21">
        <v>100.13</v>
      </c>
      <c r="G35" s="21">
        <f t="shared" si="0"/>
        <v>37248.36</v>
      </c>
      <c r="H35" s="22"/>
    </row>
    <row r="36" spans="1:8" x14ac:dyDescent="0.2">
      <c r="A36" s="35"/>
      <c r="B36" s="173"/>
      <c r="C36" s="36"/>
      <c r="D36" s="19"/>
      <c r="E36" s="20"/>
      <c r="F36" s="21"/>
      <c r="G36" s="21"/>
      <c r="H36" s="22"/>
    </row>
    <row r="37" spans="1:8" x14ac:dyDescent="0.2">
      <c r="A37" s="166" t="s">
        <v>27</v>
      </c>
      <c r="B37" s="172"/>
      <c r="C37" s="30" t="s">
        <v>83</v>
      </c>
      <c r="D37" s="19"/>
      <c r="E37" s="20"/>
      <c r="F37" s="21"/>
      <c r="G37" s="21"/>
      <c r="H37" s="22"/>
    </row>
    <row r="38" spans="1:8" ht="36" x14ac:dyDescent="0.2">
      <c r="A38" s="167" t="s">
        <v>8</v>
      </c>
      <c r="B38" s="173" t="s">
        <v>375</v>
      </c>
      <c r="C38" s="36" t="s">
        <v>382</v>
      </c>
      <c r="D38" s="19" t="s">
        <v>28</v>
      </c>
      <c r="E38" s="20">
        <v>1</v>
      </c>
      <c r="F38" s="21">
        <v>37268.06</v>
      </c>
      <c r="G38" s="21">
        <f t="shared" si="0"/>
        <v>37268.06</v>
      </c>
      <c r="H38" s="22"/>
    </row>
    <row r="39" spans="1:8" ht="24" x14ac:dyDescent="0.2">
      <c r="A39" s="167" t="s">
        <v>39</v>
      </c>
      <c r="B39" s="173" t="s">
        <v>109</v>
      </c>
      <c r="C39" s="36" t="s">
        <v>534</v>
      </c>
      <c r="D39" s="19" t="s">
        <v>28</v>
      </c>
      <c r="E39" s="20">
        <v>1</v>
      </c>
      <c r="F39" s="21">
        <v>226.5</v>
      </c>
      <c r="G39" s="21">
        <f t="shared" si="0"/>
        <v>226.5</v>
      </c>
      <c r="H39" s="22"/>
    </row>
    <row r="40" spans="1:8" ht="36" x14ac:dyDescent="0.2">
      <c r="A40" s="167" t="s">
        <v>40</v>
      </c>
      <c r="B40" s="173" t="s">
        <v>553</v>
      </c>
      <c r="C40" s="36" t="s">
        <v>44</v>
      </c>
      <c r="D40" s="19" t="s">
        <v>28</v>
      </c>
      <c r="E40" s="20">
        <v>1</v>
      </c>
      <c r="F40" s="21">
        <v>3560</v>
      </c>
      <c r="G40" s="21">
        <f t="shared" si="0"/>
        <v>3560</v>
      </c>
      <c r="H40" s="22"/>
    </row>
    <row r="41" spans="1:8" ht="36" x14ac:dyDescent="0.2">
      <c r="A41" s="167" t="s">
        <v>43</v>
      </c>
      <c r="B41" s="173" t="s">
        <v>554</v>
      </c>
      <c r="C41" s="36" t="s">
        <v>104</v>
      </c>
      <c r="D41" s="19" t="s">
        <v>105</v>
      </c>
      <c r="E41" s="20">
        <v>2</v>
      </c>
      <c r="F41" s="21">
        <v>1250</v>
      </c>
      <c r="G41" s="21">
        <f t="shared" si="0"/>
        <v>2500</v>
      </c>
      <c r="H41" s="22"/>
    </row>
    <row r="42" spans="1:8" ht="72" x14ac:dyDescent="0.2">
      <c r="A42" s="167" t="s">
        <v>69</v>
      </c>
      <c r="B42" s="173" t="s">
        <v>555</v>
      </c>
      <c r="C42" s="36" t="s">
        <v>2128</v>
      </c>
      <c r="D42" s="19" t="s">
        <v>68</v>
      </c>
      <c r="E42" s="20">
        <v>2776.6</v>
      </c>
      <c r="F42" s="21">
        <v>66.320000000000007</v>
      </c>
      <c r="G42" s="21">
        <f t="shared" si="0"/>
        <v>184144.11</v>
      </c>
      <c r="H42" s="22"/>
    </row>
    <row r="43" spans="1:8" x14ac:dyDescent="0.2">
      <c r="A43" s="168"/>
      <c r="B43" s="173"/>
      <c r="C43" s="36"/>
      <c r="D43" s="19"/>
      <c r="E43" s="20"/>
      <c r="F43" s="20"/>
      <c r="G43" s="21"/>
      <c r="H43" s="34"/>
    </row>
    <row r="44" spans="1:8" x14ac:dyDescent="0.2">
      <c r="A44" s="169" t="s">
        <v>91</v>
      </c>
      <c r="B44" s="172"/>
      <c r="C44" s="30" t="s">
        <v>92</v>
      </c>
      <c r="D44" s="155"/>
      <c r="E44" s="156"/>
      <c r="F44" s="156"/>
      <c r="G44" s="21"/>
      <c r="H44" s="34"/>
    </row>
    <row r="45" spans="1:8" ht="24" x14ac:dyDescent="0.2">
      <c r="A45" s="168" t="s">
        <v>93</v>
      </c>
      <c r="B45" s="173" t="s">
        <v>371</v>
      </c>
      <c r="C45" s="36" t="s">
        <v>247</v>
      </c>
      <c r="D45" s="19" t="s">
        <v>74</v>
      </c>
      <c r="E45" s="20">
        <v>196350</v>
      </c>
      <c r="F45" s="20">
        <v>0.78</v>
      </c>
      <c r="G45" s="21">
        <f t="shared" si="0"/>
        <v>153153</v>
      </c>
      <c r="H45" s="34"/>
    </row>
    <row r="46" spans="1:8" ht="24" x14ac:dyDescent="0.2">
      <c r="A46" s="168" t="s">
        <v>94</v>
      </c>
      <c r="B46" s="173" t="s">
        <v>116</v>
      </c>
      <c r="C46" s="36" t="s">
        <v>248</v>
      </c>
      <c r="D46" s="19" t="s">
        <v>73</v>
      </c>
      <c r="E46" s="20">
        <v>9825</v>
      </c>
      <c r="F46" s="20">
        <v>0.56000000000000005</v>
      </c>
      <c r="G46" s="21">
        <f t="shared" si="0"/>
        <v>5502</v>
      </c>
      <c r="H46" s="34"/>
    </row>
    <row r="47" spans="1:8" ht="36" x14ac:dyDescent="0.2">
      <c r="A47" s="168" t="s">
        <v>95</v>
      </c>
      <c r="B47" s="173" t="s">
        <v>1491</v>
      </c>
      <c r="C47" s="36" t="s">
        <v>1505</v>
      </c>
      <c r="D47" s="19" t="s">
        <v>1486</v>
      </c>
      <c r="E47" s="20">
        <v>5046</v>
      </c>
      <c r="F47" s="20">
        <v>4.41</v>
      </c>
      <c r="G47" s="21">
        <f t="shared" si="0"/>
        <v>22252.86</v>
      </c>
      <c r="H47" s="34"/>
    </row>
    <row r="48" spans="1:8" ht="24" x14ac:dyDescent="0.2">
      <c r="A48" s="168" t="s">
        <v>96</v>
      </c>
      <c r="B48" s="173" t="s">
        <v>1494</v>
      </c>
      <c r="C48" s="36" t="s">
        <v>1506</v>
      </c>
      <c r="D48" s="19" t="s">
        <v>1487</v>
      </c>
      <c r="E48" s="20">
        <v>567</v>
      </c>
      <c r="F48" s="20">
        <v>16.16</v>
      </c>
      <c r="G48" s="21">
        <f t="shared" si="0"/>
        <v>9162.7199999999993</v>
      </c>
      <c r="H48" s="34"/>
    </row>
    <row r="49" spans="1:8" ht="24" x14ac:dyDescent="0.2">
      <c r="A49" s="168" t="s">
        <v>97</v>
      </c>
      <c r="B49" s="173" t="s">
        <v>1495</v>
      </c>
      <c r="C49" s="36" t="s">
        <v>1507</v>
      </c>
      <c r="D49" s="19" t="s">
        <v>1490</v>
      </c>
      <c r="E49" s="20">
        <v>177</v>
      </c>
      <c r="F49" s="20">
        <v>1.26</v>
      </c>
      <c r="G49" s="21">
        <f t="shared" si="0"/>
        <v>223.02</v>
      </c>
      <c r="H49" s="34"/>
    </row>
    <row r="50" spans="1:8" ht="24" x14ac:dyDescent="0.2">
      <c r="A50" s="168" t="s">
        <v>98</v>
      </c>
      <c r="B50" s="173" t="s">
        <v>1496</v>
      </c>
      <c r="C50" s="36" t="s">
        <v>1508</v>
      </c>
      <c r="D50" s="19" t="s">
        <v>1488</v>
      </c>
      <c r="E50" s="20">
        <v>149</v>
      </c>
      <c r="F50" s="20">
        <v>850.41</v>
      </c>
      <c r="G50" s="21">
        <f t="shared" si="0"/>
        <v>126711.09</v>
      </c>
      <c r="H50" s="34"/>
    </row>
    <row r="51" spans="1:8" ht="24" x14ac:dyDescent="0.2">
      <c r="A51" s="168" t="s">
        <v>99</v>
      </c>
      <c r="B51" s="173" t="s">
        <v>1497</v>
      </c>
      <c r="C51" s="36" t="s">
        <v>1509</v>
      </c>
      <c r="D51" s="19" t="s">
        <v>1489</v>
      </c>
      <c r="E51" s="20">
        <v>2730</v>
      </c>
      <c r="F51" s="20">
        <v>0.45</v>
      </c>
      <c r="G51" s="21">
        <f t="shared" si="0"/>
        <v>1228.5</v>
      </c>
      <c r="H51" s="34"/>
    </row>
    <row r="52" spans="1:8" ht="24" x14ac:dyDescent="0.2">
      <c r="A52" s="168"/>
      <c r="B52" s="176" t="s">
        <v>1619</v>
      </c>
      <c r="C52" s="196" t="s">
        <v>1620</v>
      </c>
      <c r="D52" s="19" t="s">
        <v>1621</v>
      </c>
      <c r="E52" s="20">
        <v>388.5</v>
      </c>
      <c r="F52" s="20">
        <v>1.61</v>
      </c>
      <c r="G52" s="21">
        <f t="shared" si="0"/>
        <v>625.49</v>
      </c>
      <c r="H52" s="34"/>
    </row>
    <row r="53" spans="1:8" ht="36" x14ac:dyDescent="0.2">
      <c r="A53" s="168" t="s">
        <v>100</v>
      </c>
      <c r="B53" s="176" t="s">
        <v>1598</v>
      </c>
      <c r="C53" s="196" t="s">
        <v>1599</v>
      </c>
      <c r="D53" s="45" t="s">
        <v>1621</v>
      </c>
      <c r="E53" s="20">
        <v>388.5</v>
      </c>
      <c r="F53" s="20">
        <v>1.93</v>
      </c>
      <c r="G53" s="21">
        <f t="shared" si="0"/>
        <v>749.81</v>
      </c>
      <c r="H53" s="34"/>
    </row>
    <row r="54" spans="1:8" ht="48" x14ac:dyDescent="0.2">
      <c r="A54" s="168" t="s">
        <v>101</v>
      </c>
      <c r="B54" s="176" t="s">
        <v>1600</v>
      </c>
      <c r="C54" s="196" t="s">
        <v>1601</v>
      </c>
      <c r="D54" s="45" t="s">
        <v>1621</v>
      </c>
      <c r="E54" s="20">
        <v>15.6</v>
      </c>
      <c r="F54" s="20">
        <v>1.54</v>
      </c>
      <c r="G54" s="21">
        <f t="shared" si="0"/>
        <v>24.02</v>
      </c>
      <c r="H54" s="34"/>
    </row>
    <row r="55" spans="1:8" ht="48" x14ac:dyDescent="0.2">
      <c r="A55" s="168" t="s">
        <v>102</v>
      </c>
      <c r="B55" s="176" t="s">
        <v>1602</v>
      </c>
      <c r="C55" s="196" t="s">
        <v>1603</v>
      </c>
      <c r="D55" s="45" t="s">
        <v>1621</v>
      </c>
      <c r="E55" s="20">
        <v>145.6</v>
      </c>
      <c r="F55" s="20">
        <v>1.93</v>
      </c>
      <c r="G55" s="21">
        <f t="shared" si="0"/>
        <v>281.01</v>
      </c>
      <c r="H55" s="34"/>
    </row>
    <row r="56" spans="1:8" ht="48" x14ac:dyDescent="0.2">
      <c r="A56" s="168" t="s">
        <v>103</v>
      </c>
      <c r="B56" s="176" t="s">
        <v>1604</v>
      </c>
      <c r="C56" s="196" t="s">
        <v>1605</v>
      </c>
      <c r="D56" s="45" t="s">
        <v>1621</v>
      </c>
      <c r="E56" s="20">
        <v>277.7</v>
      </c>
      <c r="F56" s="20">
        <v>7.61</v>
      </c>
      <c r="G56" s="21">
        <f t="shared" si="0"/>
        <v>2113.3000000000002</v>
      </c>
      <c r="H56" s="34"/>
    </row>
    <row r="57" spans="1:8" ht="36" x14ac:dyDescent="0.2">
      <c r="A57" s="168" t="s">
        <v>1518</v>
      </c>
      <c r="B57" s="176" t="s">
        <v>1606</v>
      </c>
      <c r="C57" s="196" t="s">
        <v>1607</v>
      </c>
      <c r="D57" s="45" t="s">
        <v>1621</v>
      </c>
      <c r="E57" s="20">
        <v>156</v>
      </c>
      <c r="F57" s="20">
        <v>2.57</v>
      </c>
      <c r="G57" s="21">
        <f t="shared" si="0"/>
        <v>400.92</v>
      </c>
      <c r="H57" s="34"/>
    </row>
    <row r="58" spans="1:8" ht="36" x14ac:dyDescent="0.2">
      <c r="A58" s="168" t="s">
        <v>1519</v>
      </c>
      <c r="B58" s="176" t="s">
        <v>1608</v>
      </c>
      <c r="C58" s="196" t="s">
        <v>1609</v>
      </c>
      <c r="D58" s="45" t="s">
        <v>1621</v>
      </c>
      <c r="E58" s="20">
        <v>30.3</v>
      </c>
      <c r="F58" s="20">
        <v>7.61</v>
      </c>
      <c r="G58" s="21">
        <f t="shared" si="0"/>
        <v>230.58</v>
      </c>
      <c r="H58" s="34"/>
    </row>
    <row r="59" spans="1:8" ht="48" x14ac:dyDescent="0.2">
      <c r="A59" s="168" t="s">
        <v>1520</v>
      </c>
      <c r="B59" s="176" t="s">
        <v>1610</v>
      </c>
      <c r="C59" s="196" t="s">
        <v>1611</v>
      </c>
      <c r="D59" s="45" t="s">
        <v>1621</v>
      </c>
      <c r="E59" s="20">
        <v>148.5</v>
      </c>
      <c r="F59" s="20">
        <v>11.52</v>
      </c>
      <c r="G59" s="21">
        <f t="shared" si="0"/>
        <v>1710.72</v>
      </c>
      <c r="H59" s="34"/>
    </row>
    <row r="60" spans="1:8" ht="24" x14ac:dyDescent="0.2">
      <c r="A60" s="168" t="s">
        <v>1521</v>
      </c>
      <c r="B60" s="173" t="s">
        <v>1498</v>
      </c>
      <c r="C60" s="36" t="s">
        <v>1510</v>
      </c>
      <c r="D60" s="19" t="s">
        <v>1489</v>
      </c>
      <c r="E60" s="20">
        <v>676</v>
      </c>
      <c r="F60" s="20">
        <v>5.0199999999999996</v>
      </c>
      <c r="G60" s="21">
        <f t="shared" si="0"/>
        <v>3393.52</v>
      </c>
      <c r="H60" s="34"/>
    </row>
    <row r="61" spans="1:8" ht="24" x14ac:dyDescent="0.2">
      <c r="A61" s="168" t="s">
        <v>1612</v>
      </c>
      <c r="B61" s="173" t="s">
        <v>1492</v>
      </c>
      <c r="C61" s="36" t="s">
        <v>1511</v>
      </c>
      <c r="D61" s="19" t="s">
        <v>1489</v>
      </c>
      <c r="E61" s="20">
        <v>2236</v>
      </c>
      <c r="F61" s="20">
        <v>3.15</v>
      </c>
      <c r="G61" s="21">
        <f t="shared" si="0"/>
        <v>7043.4</v>
      </c>
      <c r="H61" s="34"/>
    </row>
    <row r="62" spans="1:8" ht="24" x14ac:dyDescent="0.2">
      <c r="A62" s="168" t="s">
        <v>1613</v>
      </c>
      <c r="B62" s="173" t="s">
        <v>1493</v>
      </c>
      <c r="C62" s="36" t="s">
        <v>1512</v>
      </c>
      <c r="D62" s="19" t="s">
        <v>1489</v>
      </c>
      <c r="E62" s="20">
        <v>4948</v>
      </c>
      <c r="F62" s="20">
        <v>1.95</v>
      </c>
      <c r="G62" s="21">
        <f t="shared" si="0"/>
        <v>9648.6</v>
      </c>
      <c r="H62" s="34"/>
    </row>
    <row r="63" spans="1:8" ht="36" x14ac:dyDescent="0.2">
      <c r="A63" s="168" t="s">
        <v>1614</v>
      </c>
      <c r="B63" s="173" t="s">
        <v>1503</v>
      </c>
      <c r="C63" s="36" t="s">
        <v>1517</v>
      </c>
      <c r="D63" s="19" t="s">
        <v>1489</v>
      </c>
      <c r="E63" s="20">
        <v>8196</v>
      </c>
      <c r="F63" s="20">
        <v>1.25</v>
      </c>
      <c r="G63" s="21">
        <f t="shared" si="0"/>
        <v>10245</v>
      </c>
      <c r="H63" s="34"/>
    </row>
    <row r="64" spans="1:8" ht="24" x14ac:dyDescent="0.2">
      <c r="A64" s="168" t="s">
        <v>1615</v>
      </c>
      <c r="B64" s="173" t="s">
        <v>1499</v>
      </c>
      <c r="C64" s="36" t="s">
        <v>1513</v>
      </c>
      <c r="D64" s="19" t="s">
        <v>1487</v>
      </c>
      <c r="E64" s="20">
        <v>138</v>
      </c>
      <c r="F64" s="20">
        <v>10.45</v>
      </c>
      <c r="G64" s="21">
        <f t="shared" si="0"/>
        <v>1442.1</v>
      </c>
      <c r="H64" s="34"/>
    </row>
    <row r="65" spans="1:8" ht="24" x14ac:dyDescent="0.2">
      <c r="A65" s="168" t="s">
        <v>1616</v>
      </c>
      <c r="B65" s="173" t="s">
        <v>1500</v>
      </c>
      <c r="C65" s="36" t="s">
        <v>1514</v>
      </c>
      <c r="D65" s="19" t="s">
        <v>1487</v>
      </c>
      <c r="E65" s="20">
        <v>76</v>
      </c>
      <c r="F65" s="20">
        <v>22.81</v>
      </c>
      <c r="G65" s="21">
        <f t="shared" si="0"/>
        <v>1733.56</v>
      </c>
      <c r="H65" s="34"/>
    </row>
    <row r="66" spans="1:8" ht="24" x14ac:dyDescent="0.2">
      <c r="A66" s="168" t="s">
        <v>1617</v>
      </c>
      <c r="B66" s="173" t="s">
        <v>1501</v>
      </c>
      <c r="C66" s="36" t="s">
        <v>1515</v>
      </c>
      <c r="D66" s="19" t="s">
        <v>1486</v>
      </c>
      <c r="E66" s="20">
        <v>19</v>
      </c>
      <c r="F66" s="20">
        <v>48.48</v>
      </c>
      <c r="G66" s="21">
        <f t="shared" si="0"/>
        <v>921.12</v>
      </c>
      <c r="H66" s="34"/>
    </row>
    <row r="67" spans="1:8" ht="24" x14ac:dyDescent="0.2">
      <c r="A67" s="168" t="s">
        <v>1618</v>
      </c>
      <c r="B67" s="173" t="s">
        <v>1502</v>
      </c>
      <c r="C67" s="36" t="s">
        <v>1516</v>
      </c>
      <c r="D67" s="19" t="s">
        <v>1486</v>
      </c>
      <c r="E67" s="20">
        <v>44</v>
      </c>
      <c r="F67" s="20">
        <v>23.19</v>
      </c>
      <c r="G67" s="21">
        <f t="shared" si="0"/>
        <v>1020.36</v>
      </c>
      <c r="H67" s="34"/>
    </row>
    <row r="68" spans="1:8" x14ac:dyDescent="0.2">
      <c r="A68" s="35"/>
      <c r="B68" s="173"/>
      <c r="C68" s="36"/>
      <c r="D68" s="19"/>
      <c r="E68" s="20"/>
      <c r="F68" s="20"/>
      <c r="G68" s="21"/>
      <c r="H68" s="22"/>
    </row>
    <row r="69" spans="1:8" x14ac:dyDescent="0.2">
      <c r="A69" s="35"/>
      <c r="B69" s="173"/>
      <c r="C69" s="36"/>
      <c r="D69" s="19"/>
      <c r="E69" s="20"/>
      <c r="F69" s="20"/>
      <c r="G69" s="21"/>
      <c r="H69" s="22"/>
    </row>
    <row r="70" spans="1:8" x14ac:dyDescent="0.2">
      <c r="A70" s="23">
        <v>2</v>
      </c>
      <c r="B70" s="171"/>
      <c r="C70" s="24" t="s">
        <v>385</v>
      </c>
      <c r="D70" s="160"/>
      <c r="E70" s="161"/>
      <c r="F70" s="161"/>
      <c r="G70" s="162"/>
      <c r="H70" s="28">
        <f>SUM(G71:G295)</f>
        <v>10548272.909999993</v>
      </c>
    </row>
    <row r="71" spans="1:8" x14ac:dyDescent="0.2">
      <c r="A71" s="29" t="s">
        <v>11</v>
      </c>
      <c r="B71" s="172"/>
      <c r="C71" s="30" t="s">
        <v>126</v>
      </c>
      <c r="D71" s="155"/>
      <c r="E71" s="156"/>
      <c r="F71" s="156"/>
      <c r="G71" s="157"/>
      <c r="H71" s="34"/>
    </row>
    <row r="72" spans="1:8" ht="24" x14ac:dyDescent="0.2">
      <c r="A72" s="35" t="s">
        <v>37</v>
      </c>
      <c r="B72" s="173" t="s">
        <v>372</v>
      </c>
      <c r="C72" s="36" t="s">
        <v>376</v>
      </c>
      <c r="D72" s="19" t="s">
        <v>12</v>
      </c>
      <c r="E72" s="20">
        <v>260</v>
      </c>
      <c r="F72" s="21">
        <v>32.17</v>
      </c>
      <c r="G72" s="21">
        <f t="shared" ref="G72:G82" si="1">ROUND(E72*F72,2)</f>
        <v>8364.2000000000007</v>
      </c>
      <c r="H72" s="22"/>
    </row>
    <row r="73" spans="1:8" ht="24" x14ac:dyDescent="0.2">
      <c r="A73" s="35" t="s">
        <v>1234</v>
      </c>
      <c r="B73" s="173" t="s">
        <v>329</v>
      </c>
      <c r="C73" s="36" t="s">
        <v>89</v>
      </c>
      <c r="D73" s="19" t="s">
        <v>68</v>
      </c>
      <c r="E73" s="20">
        <v>851</v>
      </c>
      <c r="F73" s="21">
        <v>58.41</v>
      </c>
      <c r="G73" s="21">
        <f t="shared" si="1"/>
        <v>49706.91</v>
      </c>
      <c r="H73" s="22"/>
    </row>
    <row r="74" spans="1:8" ht="60" x14ac:dyDescent="0.2">
      <c r="A74" s="35" t="s">
        <v>1235</v>
      </c>
      <c r="B74" s="173" t="s">
        <v>242</v>
      </c>
      <c r="C74" s="36" t="s">
        <v>251</v>
      </c>
      <c r="D74" s="19" t="s">
        <v>68</v>
      </c>
      <c r="E74" s="20">
        <v>8290</v>
      </c>
      <c r="F74" s="21">
        <v>6.88</v>
      </c>
      <c r="G74" s="21">
        <f t="shared" si="1"/>
        <v>57035.199999999997</v>
      </c>
      <c r="H74" s="22"/>
    </row>
    <row r="75" spans="1:8" ht="13.5" x14ac:dyDescent="0.2">
      <c r="A75" s="35" t="s">
        <v>1236</v>
      </c>
      <c r="B75" s="173" t="s">
        <v>254</v>
      </c>
      <c r="C75" s="36" t="s">
        <v>88</v>
      </c>
      <c r="D75" s="19" t="s">
        <v>68</v>
      </c>
      <c r="E75" s="20">
        <v>616</v>
      </c>
      <c r="F75" s="21">
        <v>29.86</v>
      </c>
      <c r="G75" s="21">
        <f t="shared" si="1"/>
        <v>18393.759999999998</v>
      </c>
      <c r="H75" s="22"/>
    </row>
    <row r="76" spans="1:8" ht="60" x14ac:dyDescent="0.2">
      <c r="A76" s="35" t="s">
        <v>1237</v>
      </c>
      <c r="B76" s="173" t="s">
        <v>243</v>
      </c>
      <c r="C76" s="36" t="s">
        <v>244</v>
      </c>
      <c r="D76" s="19" t="s">
        <v>68</v>
      </c>
      <c r="E76" s="20">
        <v>912</v>
      </c>
      <c r="F76" s="21">
        <v>11.64</v>
      </c>
      <c r="G76" s="21">
        <f t="shared" si="1"/>
        <v>10615.68</v>
      </c>
      <c r="H76" s="22"/>
    </row>
    <row r="77" spans="1:8" ht="24" x14ac:dyDescent="0.2">
      <c r="A77" s="35" t="s">
        <v>1238</v>
      </c>
      <c r="B77" s="173" t="s">
        <v>115</v>
      </c>
      <c r="C77" s="36" t="s">
        <v>90</v>
      </c>
      <c r="D77" s="19" t="s">
        <v>67</v>
      </c>
      <c r="E77" s="20">
        <v>897</v>
      </c>
      <c r="F77" s="21">
        <v>1.91</v>
      </c>
      <c r="G77" s="21">
        <f t="shared" si="1"/>
        <v>1713.27</v>
      </c>
      <c r="H77" s="22"/>
    </row>
    <row r="78" spans="1:8" ht="24" x14ac:dyDescent="0.2">
      <c r="A78" s="35" t="s">
        <v>1239</v>
      </c>
      <c r="B78" s="173" t="s">
        <v>523</v>
      </c>
      <c r="C78" s="36" t="s">
        <v>524</v>
      </c>
      <c r="D78" s="19" t="s">
        <v>67</v>
      </c>
      <c r="E78" s="20">
        <v>1012</v>
      </c>
      <c r="F78" s="21">
        <v>121.89</v>
      </c>
      <c r="G78" s="21">
        <f t="shared" si="1"/>
        <v>123352.68</v>
      </c>
      <c r="H78" s="22"/>
    </row>
    <row r="79" spans="1:8" ht="48" x14ac:dyDescent="0.2">
      <c r="A79" s="35" t="s">
        <v>1240</v>
      </c>
      <c r="B79" s="173" t="s">
        <v>556</v>
      </c>
      <c r="C79" s="36" t="s">
        <v>252</v>
      </c>
      <c r="D79" s="19" t="s">
        <v>28</v>
      </c>
      <c r="E79" s="20">
        <v>4</v>
      </c>
      <c r="F79" s="21">
        <v>741.49</v>
      </c>
      <c r="G79" s="21">
        <f t="shared" si="1"/>
        <v>2965.96</v>
      </c>
      <c r="H79" s="22"/>
    </row>
    <row r="80" spans="1:8" ht="24" x14ac:dyDescent="0.2">
      <c r="A80" s="35" t="s">
        <v>1241</v>
      </c>
      <c r="B80" s="173" t="s">
        <v>557</v>
      </c>
      <c r="C80" s="36" t="s">
        <v>255</v>
      </c>
      <c r="D80" s="19" t="s">
        <v>68</v>
      </c>
      <c r="E80" s="20">
        <v>1037</v>
      </c>
      <c r="F80" s="21">
        <v>56.03</v>
      </c>
      <c r="G80" s="21">
        <f t="shared" si="1"/>
        <v>58103.11</v>
      </c>
      <c r="H80" s="22"/>
    </row>
    <row r="81" spans="1:8" ht="37.5" x14ac:dyDescent="0.2">
      <c r="A81" s="35" t="s">
        <v>1242</v>
      </c>
      <c r="B81" s="173" t="s">
        <v>116</v>
      </c>
      <c r="C81" s="36" t="s">
        <v>72</v>
      </c>
      <c r="D81" s="19" t="s">
        <v>73</v>
      </c>
      <c r="E81" s="20">
        <v>9864</v>
      </c>
      <c r="F81" s="20">
        <v>0.56000000000000005</v>
      </c>
      <c r="G81" s="21">
        <f t="shared" si="1"/>
        <v>5523.84</v>
      </c>
      <c r="H81" s="22"/>
    </row>
    <row r="82" spans="1:8" ht="36" x14ac:dyDescent="0.2">
      <c r="A82" s="35" t="s">
        <v>1243</v>
      </c>
      <c r="B82" s="173" t="s">
        <v>371</v>
      </c>
      <c r="C82" s="36" t="s">
        <v>330</v>
      </c>
      <c r="D82" s="19" t="s">
        <v>74</v>
      </c>
      <c r="E82" s="20">
        <v>98640</v>
      </c>
      <c r="F82" s="21">
        <v>0.78</v>
      </c>
      <c r="G82" s="21">
        <f t="shared" si="1"/>
        <v>76939.199999999997</v>
      </c>
      <c r="H82" s="22"/>
    </row>
    <row r="83" spans="1:8" x14ac:dyDescent="0.2">
      <c r="A83" s="35"/>
      <c r="B83" s="173"/>
      <c r="C83" s="36"/>
      <c r="D83" s="19"/>
      <c r="E83" s="20"/>
      <c r="F83" s="20"/>
      <c r="G83" s="21"/>
      <c r="H83" s="22"/>
    </row>
    <row r="84" spans="1:8" x14ac:dyDescent="0.2">
      <c r="A84" s="35"/>
      <c r="B84" s="173"/>
      <c r="C84" s="36"/>
      <c r="D84" s="19"/>
      <c r="E84" s="20"/>
      <c r="F84" s="20"/>
      <c r="G84" s="21"/>
      <c r="H84" s="22"/>
    </row>
    <row r="85" spans="1:8" x14ac:dyDescent="0.2">
      <c r="A85" s="29" t="s">
        <v>71</v>
      </c>
      <c r="B85" s="172"/>
      <c r="C85" s="30" t="s">
        <v>127</v>
      </c>
      <c r="D85" s="155"/>
      <c r="E85" s="156"/>
      <c r="F85" s="156"/>
      <c r="G85" s="157"/>
      <c r="H85" s="34"/>
    </row>
    <row r="86" spans="1:8" ht="24" x14ac:dyDescent="0.2">
      <c r="A86" s="35" t="s">
        <v>211</v>
      </c>
      <c r="B86" s="173" t="s">
        <v>207</v>
      </c>
      <c r="C86" s="36" t="s">
        <v>1405</v>
      </c>
      <c r="D86" s="19" t="s">
        <v>68</v>
      </c>
      <c r="E86" s="20">
        <v>31</v>
      </c>
      <c r="F86" s="21">
        <v>433.52</v>
      </c>
      <c r="G86" s="21">
        <f t="shared" ref="G86:G133" si="2">ROUND(E86*F86,2)</f>
        <v>13439.12</v>
      </c>
      <c r="H86" s="22"/>
    </row>
    <row r="87" spans="1:8" ht="36" x14ac:dyDescent="0.2">
      <c r="A87" s="35" t="s">
        <v>213</v>
      </c>
      <c r="B87" s="173" t="s">
        <v>117</v>
      </c>
      <c r="C87" s="36" t="s">
        <v>256</v>
      </c>
      <c r="D87" s="19" t="s">
        <v>68</v>
      </c>
      <c r="E87" s="20">
        <v>61</v>
      </c>
      <c r="F87" s="21">
        <v>271.98</v>
      </c>
      <c r="G87" s="21">
        <f t="shared" si="2"/>
        <v>16590.78</v>
      </c>
      <c r="H87" s="22"/>
    </row>
    <row r="88" spans="1:8" ht="24" x14ac:dyDescent="0.2">
      <c r="A88" s="35" t="s">
        <v>216</v>
      </c>
      <c r="B88" s="173" t="s">
        <v>208</v>
      </c>
      <c r="C88" s="36" t="s">
        <v>257</v>
      </c>
      <c r="D88" s="19" t="s">
        <v>68</v>
      </c>
      <c r="E88" s="20">
        <v>61</v>
      </c>
      <c r="F88" s="21">
        <v>133.43</v>
      </c>
      <c r="G88" s="21">
        <f t="shared" si="2"/>
        <v>8139.23</v>
      </c>
      <c r="H88" s="22"/>
    </row>
    <row r="89" spans="1:8" ht="48" x14ac:dyDescent="0.2">
      <c r="A89" s="35" t="s">
        <v>215</v>
      </c>
      <c r="B89" s="173" t="s">
        <v>558</v>
      </c>
      <c r="C89" s="36" t="s">
        <v>1271</v>
      </c>
      <c r="D89" s="19" t="s">
        <v>12</v>
      </c>
      <c r="E89" s="20">
        <v>3053</v>
      </c>
      <c r="F89" s="21">
        <v>129.71</v>
      </c>
      <c r="G89" s="21">
        <f t="shared" si="2"/>
        <v>396004.63</v>
      </c>
      <c r="H89" s="22"/>
    </row>
    <row r="90" spans="1:8" ht="24" x14ac:dyDescent="0.2">
      <c r="A90" s="35" t="s">
        <v>212</v>
      </c>
      <c r="B90" s="173" t="s">
        <v>559</v>
      </c>
      <c r="C90" s="36" t="s">
        <v>380</v>
      </c>
      <c r="D90" s="19" t="s">
        <v>28</v>
      </c>
      <c r="E90" s="20">
        <v>1</v>
      </c>
      <c r="F90" s="21">
        <v>20083.199999999997</v>
      </c>
      <c r="G90" s="21">
        <f t="shared" si="2"/>
        <v>20083.2</v>
      </c>
      <c r="H90" s="22"/>
    </row>
    <row r="91" spans="1:8" ht="36" x14ac:dyDescent="0.2">
      <c r="A91" s="35" t="s">
        <v>214</v>
      </c>
      <c r="B91" s="173" t="s">
        <v>258</v>
      </c>
      <c r="C91" s="36" t="s">
        <v>259</v>
      </c>
      <c r="D91" s="19" t="s">
        <v>67</v>
      </c>
      <c r="E91" s="20">
        <v>734</v>
      </c>
      <c r="F91" s="21">
        <v>48.57</v>
      </c>
      <c r="G91" s="21">
        <f t="shared" si="2"/>
        <v>35650.379999999997</v>
      </c>
      <c r="H91" s="22"/>
    </row>
    <row r="92" spans="1:8" ht="24" x14ac:dyDescent="0.2">
      <c r="A92" s="35" t="s">
        <v>217</v>
      </c>
      <c r="B92" s="173" t="s">
        <v>1274</v>
      </c>
      <c r="C92" s="36" t="s">
        <v>1287</v>
      </c>
      <c r="D92" s="19" t="s">
        <v>29</v>
      </c>
      <c r="E92" s="20">
        <v>9562</v>
      </c>
      <c r="F92" s="21">
        <v>7.66</v>
      </c>
      <c r="G92" s="21">
        <f t="shared" si="2"/>
        <v>73244.92</v>
      </c>
      <c r="H92" s="22"/>
    </row>
    <row r="93" spans="1:8" ht="24" x14ac:dyDescent="0.2">
      <c r="A93" s="35" t="s">
        <v>218</v>
      </c>
      <c r="B93" s="173" t="s">
        <v>1275</v>
      </c>
      <c r="C93" s="36" t="s">
        <v>1288</v>
      </c>
      <c r="D93" s="19" t="s">
        <v>29</v>
      </c>
      <c r="E93" s="20">
        <v>316</v>
      </c>
      <c r="F93" s="21">
        <v>6.82</v>
      </c>
      <c r="G93" s="21">
        <f t="shared" si="2"/>
        <v>2155.12</v>
      </c>
      <c r="H93" s="22"/>
    </row>
    <row r="94" spans="1:8" ht="24" x14ac:dyDescent="0.2">
      <c r="A94" s="35" t="s">
        <v>219</v>
      </c>
      <c r="B94" s="173" t="s">
        <v>1276</v>
      </c>
      <c r="C94" s="36" t="s">
        <v>1289</v>
      </c>
      <c r="D94" s="19" t="s">
        <v>29</v>
      </c>
      <c r="E94" s="20">
        <v>391</v>
      </c>
      <c r="F94" s="21">
        <v>6.34</v>
      </c>
      <c r="G94" s="21">
        <f t="shared" si="2"/>
        <v>2478.94</v>
      </c>
      <c r="H94" s="22"/>
    </row>
    <row r="95" spans="1:8" ht="24" x14ac:dyDescent="0.2">
      <c r="A95" s="35" t="s">
        <v>220</v>
      </c>
      <c r="B95" s="173" t="s">
        <v>1277</v>
      </c>
      <c r="C95" s="36" t="s">
        <v>1290</v>
      </c>
      <c r="D95" s="19" t="s">
        <v>29</v>
      </c>
      <c r="E95" s="20">
        <v>1872</v>
      </c>
      <c r="F95" s="21">
        <v>5.83</v>
      </c>
      <c r="G95" s="21">
        <f t="shared" si="2"/>
        <v>10913.76</v>
      </c>
      <c r="H95" s="22"/>
    </row>
    <row r="96" spans="1:8" ht="36" x14ac:dyDescent="0.2">
      <c r="A96" s="35" t="s">
        <v>221</v>
      </c>
      <c r="B96" s="173" t="s">
        <v>1272</v>
      </c>
      <c r="C96" s="36" t="s">
        <v>1273</v>
      </c>
      <c r="D96" s="19" t="s">
        <v>68</v>
      </c>
      <c r="E96" s="20">
        <v>235</v>
      </c>
      <c r="F96" s="21">
        <v>484.49</v>
      </c>
      <c r="G96" s="21">
        <f t="shared" si="2"/>
        <v>113855.15</v>
      </c>
      <c r="H96" s="22"/>
    </row>
    <row r="97" spans="1:8" ht="24" x14ac:dyDescent="0.2">
      <c r="A97" s="35" t="s">
        <v>222</v>
      </c>
      <c r="B97" s="173" t="s">
        <v>118</v>
      </c>
      <c r="C97" s="36" t="s">
        <v>250</v>
      </c>
      <c r="D97" s="19" t="s">
        <v>67</v>
      </c>
      <c r="E97" s="20">
        <v>734</v>
      </c>
      <c r="F97" s="21">
        <v>7.87</v>
      </c>
      <c r="G97" s="21">
        <f t="shared" si="2"/>
        <v>5776.58</v>
      </c>
      <c r="H97" s="22"/>
    </row>
    <row r="98" spans="1:8" ht="60" x14ac:dyDescent="0.2">
      <c r="A98" s="35" t="s">
        <v>223</v>
      </c>
      <c r="B98" s="173" t="s">
        <v>241</v>
      </c>
      <c r="C98" s="36" t="s">
        <v>340</v>
      </c>
      <c r="D98" s="19" t="s">
        <v>67</v>
      </c>
      <c r="E98" s="20">
        <v>2713</v>
      </c>
      <c r="F98" s="21">
        <v>53.88</v>
      </c>
      <c r="G98" s="21">
        <f t="shared" si="2"/>
        <v>146176.44</v>
      </c>
      <c r="H98" s="22"/>
    </row>
    <row r="99" spans="1:8" ht="36" x14ac:dyDescent="0.2">
      <c r="A99" s="35" t="s">
        <v>224</v>
      </c>
      <c r="B99" s="173" t="s">
        <v>209</v>
      </c>
      <c r="C99" s="36" t="s">
        <v>210</v>
      </c>
      <c r="D99" s="19" t="s">
        <v>67</v>
      </c>
      <c r="E99" s="20">
        <v>5688</v>
      </c>
      <c r="F99" s="21">
        <v>85.19</v>
      </c>
      <c r="G99" s="21">
        <f t="shared" si="2"/>
        <v>484560.72</v>
      </c>
      <c r="H99" s="22"/>
    </row>
    <row r="100" spans="1:8" ht="36" x14ac:dyDescent="0.2">
      <c r="A100" s="35" t="s">
        <v>225</v>
      </c>
      <c r="B100" s="173" t="s">
        <v>260</v>
      </c>
      <c r="C100" s="36" t="s">
        <v>261</v>
      </c>
      <c r="D100" s="19" t="s">
        <v>67</v>
      </c>
      <c r="E100" s="20">
        <v>962</v>
      </c>
      <c r="F100" s="21">
        <v>37.61</v>
      </c>
      <c r="G100" s="21">
        <f t="shared" si="2"/>
        <v>36180.82</v>
      </c>
      <c r="H100" s="22"/>
    </row>
    <row r="101" spans="1:8" ht="48" x14ac:dyDescent="0.2">
      <c r="A101" s="35" t="s">
        <v>226</v>
      </c>
      <c r="B101" s="173" t="s">
        <v>1279</v>
      </c>
      <c r="C101" s="36" t="s">
        <v>1407</v>
      </c>
      <c r="D101" s="19" t="s">
        <v>67</v>
      </c>
      <c r="E101" s="20">
        <v>5817</v>
      </c>
      <c r="F101" s="21">
        <v>35.14</v>
      </c>
      <c r="G101" s="21">
        <f t="shared" si="2"/>
        <v>204409.38</v>
      </c>
      <c r="H101" s="22"/>
    </row>
    <row r="102" spans="1:8" ht="36" x14ac:dyDescent="0.2">
      <c r="A102" s="35" t="s">
        <v>262</v>
      </c>
      <c r="B102" s="173" t="s">
        <v>1278</v>
      </c>
      <c r="C102" s="36" t="s">
        <v>1408</v>
      </c>
      <c r="D102" s="19" t="s">
        <v>67</v>
      </c>
      <c r="E102" s="20">
        <v>63</v>
      </c>
      <c r="F102" s="21">
        <v>153.38999999999999</v>
      </c>
      <c r="G102" s="21">
        <f t="shared" si="2"/>
        <v>9663.57</v>
      </c>
      <c r="H102" s="22"/>
    </row>
    <row r="103" spans="1:8" ht="24" x14ac:dyDescent="0.2">
      <c r="A103" s="35" t="s">
        <v>263</v>
      </c>
      <c r="B103" s="173" t="s">
        <v>1283</v>
      </c>
      <c r="C103" s="36" t="s">
        <v>1284</v>
      </c>
      <c r="D103" s="19" t="s">
        <v>67</v>
      </c>
      <c r="E103" s="20">
        <v>38.4</v>
      </c>
      <c r="F103" s="21">
        <v>11.25</v>
      </c>
      <c r="G103" s="21">
        <f t="shared" si="2"/>
        <v>432</v>
      </c>
      <c r="H103" s="22"/>
    </row>
    <row r="104" spans="1:8" ht="24" x14ac:dyDescent="0.2">
      <c r="A104" s="35" t="s">
        <v>264</v>
      </c>
      <c r="B104" s="173" t="s">
        <v>1285</v>
      </c>
      <c r="C104" s="36" t="s">
        <v>1286</v>
      </c>
      <c r="D104" s="19" t="s">
        <v>12</v>
      </c>
      <c r="E104" s="20">
        <v>384</v>
      </c>
      <c r="F104" s="21">
        <v>16.43</v>
      </c>
      <c r="G104" s="21">
        <f t="shared" si="2"/>
        <v>6309.12</v>
      </c>
      <c r="H104" s="22"/>
    </row>
    <row r="105" spans="1:8" ht="36" x14ac:dyDescent="0.2">
      <c r="A105" s="35" t="s">
        <v>265</v>
      </c>
      <c r="B105" s="173" t="s">
        <v>1291</v>
      </c>
      <c r="C105" s="36" t="s">
        <v>1316</v>
      </c>
      <c r="D105" s="19" t="s">
        <v>29</v>
      </c>
      <c r="E105" s="20">
        <v>4560</v>
      </c>
      <c r="F105" s="21">
        <v>11.16</v>
      </c>
      <c r="G105" s="21">
        <f t="shared" si="2"/>
        <v>50889.599999999999</v>
      </c>
      <c r="H105" s="22"/>
    </row>
    <row r="106" spans="1:8" ht="36" x14ac:dyDescent="0.2">
      <c r="A106" s="35" t="s">
        <v>266</v>
      </c>
      <c r="B106" s="173" t="s">
        <v>1292</v>
      </c>
      <c r="C106" s="36" t="s">
        <v>1317</v>
      </c>
      <c r="D106" s="19" t="s">
        <v>29</v>
      </c>
      <c r="E106" s="20">
        <v>4215</v>
      </c>
      <c r="F106" s="21">
        <v>9.7100000000000009</v>
      </c>
      <c r="G106" s="21">
        <f t="shared" si="2"/>
        <v>40927.65</v>
      </c>
      <c r="H106" s="22"/>
    </row>
    <row r="107" spans="1:8" ht="36" x14ac:dyDescent="0.2">
      <c r="A107" s="35" t="s">
        <v>267</v>
      </c>
      <c r="B107" s="173" t="s">
        <v>1293</v>
      </c>
      <c r="C107" s="36" t="s">
        <v>1318</v>
      </c>
      <c r="D107" s="19" t="s">
        <v>29</v>
      </c>
      <c r="E107" s="20">
        <v>12264</v>
      </c>
      <c r="F107" s="21">
        <v>9.35</v>
      </c>
      <c r="G107" s="21">
        <f t="shared" si="2"/>
        <v>114668.4</v>
      </c>
      <c r="H107" s="22"/>
    </row>
    <row r="108" spans="1:8" ht="36" x14ac:dyDescent="0.2">
      <c r="A108" s="35" t="s">
        <v>268</v>
      </c>
      <c r="B108" s="173" t="s">
        <v>1294</v>
      </c>
      <c r="C108" s="36" t="s">
        <v>1319</v>
      </c>
      <c r="D108" s="19" t="s">
        <v>29</v>
      </c>
      <c r="E108" s="20">
        <v>6712</v>
      </c>
      <c r="F108" s="21">
        <v>7.61</v>
      </c>
      <c r="G108" s="21">
        <f t="shared" si="2"/>
        <v>51078.32</v>
      </c>
      <c r="H108" s="22"/>
    </row>
    <row r="109" spans="1:8" ht="36" x14ac:dyDescent="0.2">
      <c r="A109" s="35" t="s">
        <v>269</v>
      </c>
      <c r="B109" s="173" t="s">
        <v>1295</v>
      </c>
      <c r="C109" s="36" t="s">
        <v>1320</v>
      </c>
      <c r="D109" s="19" t="s">
        <v>29</v>
      </c>
      <c r="E109" s="20">
        <v>7618</v>
      </c>
      <c r="F109" s="21">
        <v>6.72</v>
      </c>
      <c r="G109" s="21">
        <f t="shared" si="2"/>
        <v>51192.959999999999</v>
      </c>
      <c r="H109" s="22"/>
    </row>
    <row r="110" spans="1:8" ht="36" x14ac:dyDescent="0.2">
      <c r="A110" s="35" t="s">
        <v>270</v>
      </c>
      <c r="B110" s="173" t="s">
        <v>1296</v>
      </c>
      <c r="C110" s="36" t="s">
        <v>1321</v>
      </c>
      <c r="D110" s="19" t="s">
        <v>29</v>
      </c>
      <c r="E110" s="20">
        <v>12190</v>
      </c>
      <c r="F110" s="21">
        <v>6.2</v>
      </c>
      <c r="G110" s="21">
        <f t="shared" si="2"/>
        <v>75578</v>
      </c>
      <c r="H110" s="22"/>
    </row>
    <row r="111" spans="1:8" ht="36" x14ac:dyDescent="0.2">
      <c r="A111" s="35" t="s">
        <v>547</v>
      </c>
      <c r="B111" s="173" t="s">
        <v>1297</v>
      </c>
      <c r="C111" s="36" t="s">
        <v>1322</v>
      </c>
      <c r="D111" s="19" t="s">
        <v>29</v>
      </c>
      <c r="E111" s="20">
        <v>10792</v>
      </c>
      <c r="F111" s="21">
        <v>5.65</v>
      </c>
      <c r="G111" s="21">
        <f t="shared" si="2"/>
        <v>60974.8</v>
      </c>
      <c r="H111" s="22"/>
    </row>
    <row r="112" spans="1:8" ht="36" x14ac:dyDescent="0.2">
      <c r="A112" s="35" t="s">
        <v>1233</v>
      </c>
      <c r="B112" s="173" t="s">
        <v>1298</v>
      </c>
      <c r="C112" s="36" t="s">
        <v>1323</v>
      </c>
      <c r="D112" s="19" t="s">
        <v>29</v>
      </c>
      <c r="E112" s="20">
        <v>1474</v>
      </c>
      <c r="F112" s="21">
        <v>6.12</v>
      </c>
      <c r="G112" s="21">
        <f t="shared" si="2"/>
        <v>9020.8799999999992</v>
      </c>
      <c r="H112" s="22"/>
    </row>
    <row r="113" spans="1:8" ht="36" x14ac:dyDescent="0.2">
      <c r="A113" s="35" t="s">
        <v>1342</v>
      </c>
      <c r="B113" s="173" t="s">
        <v>1299</v>
      </c>
      <c r="C113" s="36" t="s">
        <v>1324</v>
      </c>
      <c r="D113" s="19" t="s">
        <v>29</v>
      </c>
      <c r="E113" s="20">
        <v>798</v>
      </c>
      <c r="F113" s="21">
        <v>9.6</v>
      </c>
      <c r="G113" s="21">
        <f t="shared" si="2"/>
        <v>7660.8</v>
      </c>
      <c r="H113" s="22"/>
    </row>
    <row r="114" spans="1:8" ht="36" x14ac:dyDescent="0.2">
      <c r="A114" s="35" t="s">
        <v>1343</v>
      </c>
      <c r="B114" s="173" t="s">
        <v>1300</v>
      </c>
      <c r="C114" s="36" t="s">
        <v>1325</v>
      </c>
      <c r="D114" s="19" t="s">
        <v>29</v>
      </c>
      <c r="E114" s="20">
        <v>5785</v>
      </c>
      <c r="F114" s="21">
        <v>8.5</v>
      </c>
      <c r="G114" s="21">
        <f t="shared" si="2"/>
        <v>49172.5</v>
      </c>
      <c r="H114" s="22"/>
    </row>
    <row r="115" spans="1:8" ht="36" x14ac:dyDescent="0.2">
      <c r="A115" s="35" t="s">
        <v>1344</v>
      </c>
      <c r="B115" s="173" t="s">
        <v>1301</v>
      </c>
      <c r="C115" s="36" t="s">
        <v>1326</v>
      </c>
      <c r="D115" s="19" t="s">
        <v>29</v>
      </c>
      <c r="E115" s="20">
        <v>22718</v>
      </c>
      <c r="F115" s="21">
        <v>8.42</v>
      </c>
      <c r="G115" s="21">
        <f t="shared" si="2"/>
        <v>191285.56</v>
      </c>
      <c r="H115" s="22"/>
    </row>
    <row r="116" spans="1:8" ht="36" x14ac:dyDescent="0.2">
      <c r="A116" s="35" t="s">
        <v>1345</v>
      </c>
      <c r="B116" s="173" t="s">
        <v>1302</v>
      </c>
      <c r="C116" s="36" t="s">
        <v>1327</v>
      </c>
      <c r="D116" s="19" t="s">
        <v>29</v>
      </c>
      <c r="E116" s="20">
        <v>5770</v>
      </c>
      <c r="F116" s="21">
        <v>6.88</v>
      </c>
      <c r="G116" s="21">
        <f t="shared" si="2"/>
        <v>39697.599999999999</v>
      </c>
      <c r="H116" s="22"/>
    </row>
    <row r="117" spans="1:8" ht="36" x14ac:dyDescent="0.2">
      <c r="A117" s="35" t="s">
        <v>1346</v>
      </c>
      <c r="B117" s="173" t="s">
        <v>1303</v>
      </c>
      <c r="C117" s="36" t="s">
        <v>1328</v>
      </c>
      <c r="D117" s="19" t="s">
        <v>29</v>
      </c>
      <c r="E117" s="20">
        <v>5998</v>
      </c>
      <c r="F117" s="21">
        <v>6.17</v>
      </c>
      <c r="G117" s="21">
        <f t="shared" si="2"/>
        <v>37007.660000000003</v>
      </c>
      <c r="H117" s="22"/>
    </row>
    <row r="118" spans="1:8" ht="36" x14ac:dyDescent="0.2">
      <c r="A118" s="35" t="s">
        <v>1347</v>
      </c>
      <c r="B118" s="173" t="s">
        <v>1304</v>
      </c>
      <c r="C118" s="36" t="s">
        <v>1329</v>
      </c>
      <c r="D118" s="19" t="s">
        <v>29</v>
      </c>
      <c r="E118" s="20">
        <v>592</v>
      </c>
      <c r="F118" s="21">
        <v>5.8</v>
      </c>
      <c r="G118" s="21">
        <f t="shared" si="2"/>
        <v>3433.6</v>
      </c>
      <c r="H118" s="22"/>
    </row>
    <row r="119" spans="1:8" ht="36" x14ac:dyDescent="0.2">
      <c r="A119" s="35" t="s">
        <v>1348</v>
      </c>
      <c r="B119" s="173" t="s">
        <v>1305</v>
      </c>
      <c r="C119" s="36" t="s">
        <v>1330</v>
      </c>
      <c r="D119" s="19" t="s">
        <v>29</v>
      </c>
      <c r="E119" s="20">
        <v>889</v>
      </c>
      <c r="F119" s="21">
        <v>5.36</v>
      </c>
      <c r="G119" s="21">
        <f t="shared" si="2"/>
        <v>4765.04</v>
      </c>
      <c r="H119" s="22"/>
    </row>
    <row r="120" spans="1:8" ht="36" x14ac:dyDescent="0.2">
      <c r="A120" s="35" t="s">
        <v>1349</v>
      </c>
      <c r="B120" s="173" t="s">
        <v>1306</v>
      </c>
      <c r="C120" s="36" t="s">
        <v>1331</v>
      </c>
      <c r="D120" s="19" t="s">
        <v>29</v>
      </c>
      <c r="E120" s="20">
        <v>223</v>
      </c>
      <c r="F120" s="21">
        <v>10.199999999999999</v>
      </c>
      <c r="G120" s="21">
        <f t="shared" si="2"/>
        <v>2274.6</v>
      </c>
      <c r="H120" s="22"/>
    </row>
    <row r="121" spans="1:8" ht="36" x14ac:dyDescent="0.2">
      <c r="A121" s="35" t="s">
        <v>1350</v>
      </c>
      <c r="B121" s="173" t="s">
        <v>1307</v>
      </c>
      <c r="C121" s="36" t="s">
        <v>1332</v>
      </c>
      <c r="D121" s="19" t="s">
        <v>29</v>
      </c>
      <c r="E121" s="20">
        <v>1490</v>
      </c>
      <c r="F121" s="21">
        <v>8.98</v>
      </c>
      <c r="G121" s="21">
        <f t="shared" si="2"/>
        <v>13380.2</v>
      </c>
      <c r="H121" s="22"/>
    </row>
    <row r="122" spans="1:8" ht="36" x14ac:dyDescent="0.2">
      <c r="A122" s="35" t="s">
        <v>1351</v>
      </c>
      <c r="B122" s="173" t="s">
        <v>1308</v>
      </c>
      <c r="C122" s="36" t="s">
        <v>1333</v>
      </c>
      <c r="D122" s="19" t="s">
        <v>29</v>
      </c>
      <c r="E122" s="20">
        <v>12222</v>
      </c>
      <c r="F122" s="21">
        <v>8.8000000000000007</v>
      </c>
      <c r="G122" s="21">
        <f t="shared" si="2"/>
        <v>107553.60000000001</v>
      </c>
      <c r="H122" s="22"/>
    </row>
    <row r="123" spans="1:8" ht="36" x14ac:dyDescent="0.2">
      <c r="A123" s="35" t="s">
        <v>1352</v>
      </c>
      <c r="B123" s="173" t="s">
        <v>1310</v>
      </c>
      <c r="C123" s="36" t="s">
        <v>1334</v>
      </c>
      <c r="D123" s="19" t="s">
        <v>29</v>
      </c>
      <c r="E123" s="20">
        <v>6501</v>
      </c>
      <c r="F123" s="21">
        <v>23.35</v>
      </c>
      <c r="G123" s="21">
        <f t="shared" si="2"/>
        <v>151798.35</v>
      </c>
      <c r="H123" s="22"/>
    </row>
    <row r="124" spans="1:8" ht="36" x14ac:dyDescent="0.2">
      <c r="A124" s="35" t="s">
        <v>1353</v>
      </c>
      <c r="B124" s="173" t="s">
        <v>1309</v>
      </c>
      <c r="C124" s="36" t="s">
        <v>1335</v>
      </c>
      <c r="D124" s="19" t="s">
        <v>29</v>
      </c>
      <c r="E124" s="20">
        <v>967</v>
      </c>
      <c r="F124" s="21">
        <v>7.19</v>
      </c>
      <c r="G124" s="21">
        <f t="shared" si="2"/>
        <v>6952.73</v>
      </c>
      <c r="H124" s="22"/>
    </row>
    <row r="125" spans="1:8" ht="36" x14ac:dyDescent="0.2">
      <c r="A125" s="35" t="s">
        <v>1354</v>
      </c>
      <c r="B125" s="173" t="s">
        <v>1311</v>
      </c>
      <c r="C125" s="36" t="s">
        <v>1336</v>
      </c>
      <c r="D125" s="19" t="s">
        <v>29</v>
      </c>
      <c r="E125" s="20">
        <v>119</v>
      </c>
      <c r="F125" s="21">
        <v>23.49</v>
      </c>
      <c r="G125" s="21">
        <f t="shared" si="2"/>
        <v>2795.31</v>
      </c>
      <c r="H125" s="22"/>
    </row>
    <row r="126" spans="1:8" ht="36" x14ac:dyDescent="0.2">
      <c r="A126" s="35" t="s">
        <v>1355</v>
      </c>
      <c r="B126" s="173" t="s">
        <v>1312</v>
      </c>
      <c r="C126" s="36" t="s">
        <v>1337</v>
      </c>
      <c r="D126" s="19" t="s">
        <v>29</v>
      </c>
      <c r="E126" s="20">
        <v>3</v>
      </c>
      <c r="F126" s="21">
        <v>13.48</v>
      </c>
      <c r="G126" s="21">
        <f t="shared" si="2"/>
        <v>40.44</v>
      </c>
      <c r="H126" s="22"/>
    </row>
    <row r="127" spans="1:8" ht="36" x14ac:dyDescent="0.2">
      <c r="A127" s="35" t="s">
        <v>1356</v>
      </c>
      <c r="B127" s="173" t="s">
        <v>1313</v>
      </c>
      <c r="C127" s="36" t="s">
        <v>1338</v>
      </c>
      <c r="D127" s="19" t="s">
        <v>29</v>
      </c>
      <c r="E127" s="20">
        <v>24</v>
      </c>
      <c r="F127" s="21">
        <v>11.88</v>
      </c>
      <c r="G127" s="21">
        <f t="shared" si="2"/>
        <v>285.12</v>
      </c>
      <c r="H127" s="22"/>
    </row>
    <row r="128" spans="1:8" ht="36" x14ac:dyDescent="0.2">
      <c r="A128" s="35" t="s">
        <v>1357</v>
      </c>
      <c r="B128" s="173" t="s">
        <v>1314</v>
      </c>
      <c r="C128" s="36" t="s">
        <v>1339</v>
      </c>
      <c r="D128" s="19" t="s">
        <v>29</v>
      </c>
      <c r="E128" s="20">
        <v>447</v>
      </c>
      <c r="F128" s="21">
        <v>7.49</v>
      </c>
      <c r="G128" s="21">
        <f t="shared" si="2"/>
        <v>3348.03</v>
      </c>
      <c r="H128" s="22"/>
    </row>
    <row r="129" spans="1:8" ht="36" x14ac:dyDescent="0.2">
      <c r="A129" s="35" t="s">
        <v>1358</v>
      </c>
      <c r="B129" s="173" t="s">
        <v>1315</v>
      </c>
      <c r="C129" s="36" t="s">
        <v>1340</v>
      </c>
      <c r="D129" s="19" t="s">
        <v>29</v>
      </c>
      <c r="E129" s="20">
        <v>858</v>
      </c>
      <c r="F129" s="21">
        <v>6.13</v>
      </c>
      <c r="G129" s="21">
        <f t="shared" si="2"/>
        <v>5259.54</v>
      </c>
      <c r="H129" s="22"/>
    </row>
    <row r="130" spans="1:8" ht="36" x14ac:dyDescent="0.2">
      <c r="A130" s="35" t="s">
        <v>1359</v>
      </c>
      <c r="B130" s="173" t="s">
        <v>1341</v>
      </c>
      <c r="C130" s="36" t="s">
        <v>2094</v>
      </c>
      <c r="D130" s="19" t="s">
        <v>68</v>
      </c>
      <c r="E130" s="20">
        <v>20064</v>
      </c>
      <c r="F130" s="21">
        <v>17.64</v>
      </c>
      <c r="G130" s="21">
        <f t="shared" si="2"/>
        <v>353928.96000000002</v>
      </c>
      <c r="H130" s="22"/>
    </row>
    <row r="131" spans="1:8" ht="48" x14ac:dyDescent="0.2">
      <c r="A131" s="35" t="s">
        <v>1360</v>
      </c>
      <c r="B131" s="173" t="s">
        <v>560</v>
      </c>
      <c r="C131" s="36" t="s">
        <v>1280</v>
      </c>
      <c r="D131" s="19" t="s">
        <v>68</v>
      </c>
      <c r="E131" s="20">
        <v>889</v>
      </c>
      <c r="F131" s="21">
        <v>430.06</v>
      </c>
      <c r="G131" s="21">
        <f t="shared" si="2"/>
        <v>382323.34</v>
      </c>
      <c r="H131" s="22"/>
    </row>
    <row r="132" spans="1:8" ht="36" x14ac:dyDescent="0.2">
      <c r="A132" s="35" t="s">
        <v>1361</v>
      </c>
      <c r="B132" s="173" t="s">
        <v>561</v>
      </c>
      <c r="C132" s="36" t="s">
        <v>1281</v>
      </c>
      <c r="D132" s="19" t="s">
        <v>68</v>
      </c>
      <c r="E132" s="20">
        <v>1331</v>
      </c>
      <c r="F132" s="21">
        <v>571.01</v>
      </c>
      <c r="G132" s="21">
        <f t="shared" si="2"/>
        <v>760014.31</v>
      </c>
      <c r="H132" s="22"/>
    </row>
    <row r="133" spans="1:8" ht="96" x14ac:dyDescent="0.2">
      <c r="A133" s="35" t="s">
        <v>1362</v>
      </c>
      <c r="B133" s="173" t="s">
        <v>562</v>
      </c>
      <c r="C133" s="36" t="s">
        <v>1282</v>
      </c>
      <c r="D133" s="19" t="s">
        <v>29</v>
      </c>
      <c r="E133" s="20">
        <v>40040</v>
      </c>
      <c r="F133" s="21">
        <v>15.95</v>
      </c>
      <c r="G133" s="21">
        <f t="shared" si="2"/>
        <v>638638</v>
      </c>
      <c r="H133" s="22"/>
    </row>
    <row r="134" spans="1:8" x14ac:dyDescent="0.2">
      <c r="A134" s="35"/>
      <c r="B134" s="173"/>
      <c r="C134" s="36"/>
      <c r="D134" s="19"/>
      <c r="E134" s="20"/>
      <c r="F134" s="20"/>
      <c r="G134" s="21"/>
      <c r="H134" s="22"/>
    </row>
    <row r="135" spans="1:8" x14ac:dyDescent="0.2">
      <c r="A135" s="35"/>
      <c r="B135" s="173"/>
      <c r="C135" s="36"/>
      <c r="D135" s="19"/>
      <c r="E135" s="20"/>
      <c r="F135" s="20"/>
      <c r="G135" s="21"/>
      <c r="H135" s="22"/>
    </row>
    <row r="136" spans="1:8" x14ac:dyDescent="0.2">
      <c r="A136" s="29" t="s">
        <v>129</v>
      </c>
      <c r="B136" s="172"/>
      <c r="C136" s="30" t="s">
        <v>130</v>
      </c>
      <c r="D136" s="155"/>
      <c r="E136" s="156"/>
      <c r="F136" s="156"/>
      <c r="G136" s="157"/>
      <c r="H136" s="34"/>
    </row>
    <row r="137" spans="1:8" ht="60" x14ac:dyDescent="0.2">
      <c r="A137" s="35" t="s">
        <v>131</v>
      </c>
      <c r="B137" s="173" t="s">
        <v>388</v>
      </c>
      <c r="C137" s="36" t="s">
        <v>389</v>
      </c>
      <c r="D137" s="19" t="s">
        <v>67</v>
      </c>
      <c r="E137" s="20">
        <v>6938</v>
      </c>
      <c r="F137" s="21">
        <v>35.85</v>
      </c>
      <c r="G137" s="21">
        <f>ROUND(E137*F137,2)</f>
        <v>248727.3</v>
      </c>
      <c r="H137" s="22"/>
    </row>
    <row r="138" spans="1:8" ht="36" x14ac:dyDescent="0.2">
      <c r="A138" s="35" t="s">
        <v>391</v>
      </c>
      <c r="B138" s="173" t="s">
        <v>563</v>
      </c>
      <c r="C138" s="36" t="s">
        <v>1483</v>
      </c>
      <c r="D138" s="19" t="s">
        <v>67</v>
      </c>
      <c r="E138" s="20">
        <v>96.2</v>
      </c>
      <c r="F138" s="21">
        <v>554.75</v>
      </c>
      <c r="G138" s="21">
        <f t="shared" ref="G138:G140" si="3">ROUND(E138*F138,2)</f>
        <v>53366.95</v>
      </c>
      <c r="H138" s="22"/>
    </row>
    <row r="139" spans="1:8" ht="60" x14ac:dyDescent="0.2">
      <c r="A139" s="35" t="s">
        <v>392</v>
      </c>
      <c r="B139" s="173" t="s">
        <v>564</v>
      </c>
      <c r="C139" s="36" t="s">
        <v>390</v>
      </c>
      <c r="D139" s="19" t="s">
        <v>67</v>
      </c>
      <c r="E139" s="20">
        <v>7</v>
      </c>
      <c r="F139" s="21">
        <v>180.62</v>
      </c>
      <c r="G139" s="21">
        <f t="shared" si="3"/>
        <v>1264.3399999999999</v>
      </c>
      <c r="H139" s="22"/>
    </row>
    <row r="140" spans="1:8" ht="36" x14ac:dyDescent="0.2">
      <c r="A140" s="35" t="s">
        <v>393</v>
      </c>
      <c r="B140" s="173" t="s">
        <v>1440</v>
      </c>
      <c r="C140" s="36" t="s">
        <v>2129</v>
      </c>
      <c r="D140" s="19" t="s">
        <v>67</v>
      </c>
      <c r="E140" s="20">
        <v>53.9</v>
      </c>
      <c r="F140" s="21">
        <v>127.57</v>
      </c>
      <c r="G140" s="21">
        <f t="shared" si="3"/>
        <v>6876.02</v>
      </c>
      <c r="H140" s="22"/>
    </row>
    <row r="141" spans="1:8" x14ac:dyDescent="0.2">
      <c r="A141" s="35"/>
      <c r="B141" s="173"/>
      <c r="C141" s="36"/>
      <c r="D141" s="19"/>
      <c r="E141" s="20"/>
      <c r="F141" s="20"/>
      <c r="G141" s="21"/>
      <c r="H141" s="22"/>
    </row>
    <row r="142" spans="1:8" x14ac:dyDescent="0.2">
      <c r="A142" s="35"/>
      <c r="B142" s="173"/>
      <c r="C142" s="36"/>
      <c r="D142" s="19"/>
      <c r="E142" s="20"/>
      <c r="F142" s="20"/>
      <c r="G142" s="21"/>
      <c r="H142" s="22"/>
    </row>
    <row r="143" spans="1:8" ht="24" x14ac:dyDescent="0.2">
      <c r="A143" s="29" t="s">
        <v>128</v>
      </c>
      <c r="B143" s="172"/>
      <c r="C143" s="30" t="s">
        <v>394</v>
      </c>
      <c r="D143" s="155"/>
      <c r="E143" s="156"/>
      <c r="F143" s="156"/>
      <c r="G143" s="157"/>
      <c r="H143" s="34"/>
    </row>
    <row r="144" spans="1:8" ht="24" x14ac:dyDescent="0.2">
      <c r="A144" s="35" t="s">
        <v>132</v>
      </c>
      <c r="B144" s="173" t="s">
        <v>1363</v>
      </c>
      <c r="C144" s="36" t="s">
        <v>1364</v>
      </c>
      <c r="D144" s="19" t="s">
        <v>67</v>
      </c>
      <c r="E144" s="20">
        <v>2659</v>
      </c>
      <c r="F144" s="21">
        <v>40.64</v>
      </c>
      <c r="G144" s="21">
        <f t="shared" ref="G144:G157" si="4">ROUND(E144*F144,2)</f>
        <v>108061.75999999999</v>
      </c>
      <c r="H144" s="22"/>
    </row>
    <row r="145" spans="1:8" ht="24" x14ac:dyDescent="0.2">
      <c r="A145" s="35" t="s">
        <v>396</v>
      </c>
      <c r="B145" s="173" t="s">
        <v>1441</v>
      </c>
      <c r="C145" s="36" t="s">
        <v>2066</v>
      </c>
      <c r="D145" s="19" t="s">
        <v>12</v>
      </c>
      <c r="E145" s="20">
        <v>76.400000000000006</v>
      </c>
      <c r="F145" s="21">
        <v>61.83</v>
      </c>
      <c r="G145" s="21">
        <f t="shared" si="4"/>
        <v>4723.8100000000004</v>
      </c>
      <c r="H145" s="22"/>
    </row>
    <row r="146" spans="1:8" ht="36" x14ac:dyDescent="0.2">
      <c r="A146" s="35" t="s">
        <v>133</v>
      </c>
      <c r="B146" s="173" t="s">
        <v>1504</v>
      </c>
      <c r="C146" s="36" t="s">
        <v>1365</v>
      </c>
      <c r="D146" s="19" t="s">
        <v>12</v>
      </c>
      <c r="E146" s="20">
        <v>170.7</v>
      </c>
      <c r="F146" s="21">
        <v>43.07</v>
      </c>
      <c r="G146" s="21">
        <f t="shared" si="4"/>
        <v>7352.05</v>
      </c>
      <c r="H146" s="22"/>
    </row>
    <row r="147" spans="1:8" ht="36" x14ac:dyDescent="0.2">
      <c r="A147" s="35" t="s">
        <v>134</v>
      </c>
      <c r="B147" s="173" t="s">
        <v>565</v>
      </c>
      <c r="C147" s="36" t="s">
        <v>1366</v>
      </c>
      <c r="D147" s="19" t="s">
        <v>12</v>
      </c>
      <c r="E147" s="20">
        <v>193.3</v>
      </c>
      <c r="F147" s="21">
        <v>96.339999999999989</v>
      </c>
      <c r="G147" s="21">
        <f t="shared" si="4"/>
        <v>18622.52</v>
      </c>
      <c r="H147" s="22"/>
    </row>
    <row r="148" spans="1:8" ht="36" x14ac:dyDescent="0.2">
      <c r="A148" s="35" t="s">
        <v>397</v>
      </c>
      <c r="B148" s="173" t="s">
        <v>566</v>
      </c>
      <c r="C148" s="36" t="s">
        <v>2067</v>
      </c>
      <c r="D148" s="19" t="s">
        <v>67</v>
      </c>
      <c r="E148" s="20">
        <v>348</v>
      </c>
      <c r="F148" s="21">
        <v>327.11</v>
      </c>
      <c r="G148" s="21">
        <f t="shared" si="4"/>
        <v>113834.28</v>
      </c>
      <c r="H148" s="22"/>
    </row>
    <row r="149" spans="1:8" ht="36" x14ac:dyDescent="0.2">
      <c r="A149" s="35" t="s">
        <v>398</v>
      </c>
      <c r="B149" s="173" t="s">
        <v>1442</v>
      </c>
      <c r="C149" s="36" t="s">
        <v>395</v>
      </c>
      <c r="D149" s="19" t="s">
        <v>67</v>
      </c>
      <c r="E149" s="20">
        <v>667</v>
      </c>
      <c r="F149" s="21">
        <v>361.34</v>
      </c>
      <c r="G149" s="21">
        <f t="shared" si="4"/>
        <v>241013.78</v>
      </c>
      <c r="H149" s="22"/>
    </row>
    <row r="150" spans="1:8" ht="24" x14ac:dyDescent="0.2">
      <c r="A150" s="35" t="s">
        <v>399</v>
      </c>
      <c r="B150" s="173" t="s">
        <v>373</v>
      </c>
      <c r="C150" s="36" t="s">
        <v>205</v>
      </c>
      <c r="D150" s="19" t="s">
        <v>67</v>
      </c>
      <c r="E150" s="20">
        <v>864</v>
      </c>
      <c r="F150" s="21">
        <v>25.54</v>
      </c>
      <c r="G150" s="21">
        <f t="shared" si="4"/>
        <v>22066.560000000001</v>
      </c>
      <c r="H150" s="22"/>
    </row>
    <row r="151" spans="1:8" ht="36" x14ac:dyDescent="0.2">
      <c r="A151" s="35" t="s">
        <v>400</v>
      </c>
      <c r="B151" s="173" t="s">
        <v>404</v>
      </c>
      <c r="C151" s="36" t="s">
        <v>2068</v>
      </c>
      <c r="D151" s="19" t="s">
        <v>67</v>
      </c>
      <c r="E151" s="20">
        <v>905</v>
      </c>
      <c r="F151" s="20">
        <v>129.87</v>
      </c>
      <c r="G151" s="21">
        <f t="shared" si="4"/>
        <v>117532.35</v>
      </c>
      <c r="H151" s="22"/>
    </row>
    <row r="152" spans="1:8" ht="36" x14ac:dyDescent="0.2">
      <c r="A152" s="35" t="s">
        <v>401</v>
      </c>
      <c r="B152" s="173" t="s">
        <v>2138</v>
      </c>
      <c r="C152" s="36" t="s">
        <v>2139</v>
      </c>
      <c r="D152" s="19" t="s">
        <v>67</v>
      </c>
      <c r="E152" s="20">
        <v>679</v>
      </c>
      <c r="F152" s="20">
        <v>33.950000000000003</v>
      </c>
      <c r="G152" s="21">
        <f t="shared" si="4"/>
        <v>23052.05</v>
      </c>
      <c r="H152" s="22"/>
    </row>
    <row r="153" spans="1:8" ht="36" x14ac:dyDescent="0.2">
      <c r="A153" s="35" t="s">
        <v>402</v>
      </c>
      <c r="B153" s="173" t="s">
        <v>406</v>
      </c>
      <c r="C153" s="36" t="s">
        <v>408</v>
      </c>
      <c r="D153" s="19" t="s">
        <v>67</v>
      </c>
      <c r="E153" s="20">
        <v>226</v>
      </c>
      <c r="F153" s="20">
        <v>44.94</v>
      </c>
      <c r="G153" s="21">
        <f t="shared" si="4"/>
        <v>10156.44</v>
      </c>
      <c r="H153" s="22"/>
    </row>
    <row r="154" spans="1:8" ht="36" x14ac:dyDescent="0.2">
      <c r="A154" s="35" t="s">
        <v>403</v>
      </c>
      <c r="B154" s="173" t="s">
        <v>407</v>
      </c>
      <c r="C154" s="36" t="s">
        <v>2136</v>
      </c>
      <c r="D154" s="19" t="s">
        <v>67</v>
      </c>
      <c r="E154" s="20">
        <v>695</v>
      </c>
      <c r="F154" s="21">
        <v>91.59</v>
      </c>
      <c r="G154" s="21">
        <f t="shared" si="4"/>
        <v>63655.05</v>
      </c>
      <c r="H154" s="22"/>
    </row>
    <row r="155" spans="1:8" ht="36" x14ac:dyDescent="0.2">
      <c r="A155" s="35" t="s">
        <v>2137</v>
      </c>
      <c r="B155" s="173" t="s">
        <v>2147</v>
      </c>
      <c r="C155" s="36" t="s">
        <v>2148</v>
      </c>
      <c r="D155" s="19" t="s">
        <v>67</v>
      </c>
      <c r="E155" s="20">
        <v>2850</v>
      </c>
      <c r="F155" s="20">
        <v>139.99</v>
      </c>
      <c r="G155" s="21">
        <f t="shared" si="4"/>
        <v>398971.5</v>
      </c>
      <c r="H155" s="22"/>
    </row>
    <row r="156" spans="1:8" ht="36" x14ac:dyDescent="0.2">
      <c r="A156" s="35" t="s">
        <v>2145</v>
      </c>
      <c r="B156" s="173" t="s">
        <v>405</v>
      </c>
      <c r="C156" s="36" t="s">
        <v>2143</v>
      </c>
      <c r="D156" s="19" t="s">
        <v>67</v>
      </c>
      <c r="E156" s="20">
        <v>2067</v>
      </c>
      <c r="F156" s="20">
        <v>43.67</v>
      </c>
      <c r="G156" s="21">
        <f t="shared" si="4"/>
        <v>90265.89</v>
      </c>
      <c r="H156" s="22"/>
    </row>
    <row r="157" spans="1:8" ht="36" x14ac:dyDescent="0.2">
      <c r="A157" s="35" t="s">
        <v>2146</v>
      </c>
      <c r="B157" s="173" t="s">
        <v>2142</v>
      </c>
      <c r="C157" s="36" t="s">
        <v>2144</v>
      </c>
      <c r="D157" s="19" t="s">
        <v>67</v>
      </c>
      <c r="E157" s="20">
        <v>783</v>
      </c>
      <c r="F157" s="20">
        <v>54.64</v>
      </c>
      <c r="G157" s="21">
        <f t="shared" si="4"/>
        <v>42783.12</v>
      </c>
      <c r="H157" s="22"/>
    </row>
    <row r="158" spans="1:8" x14ac:dyDescent="0.2">
      <c r="A158" s="35"/>
      <c r="B158" s="173"/>
      <c r="C158" s="36"/>
      <c r="D158" s="19"/>
      <c r="E158" s="20"/>
      <c r="F158" s="20"/>
      <c r="G158" s="21"/>
      <c r="H158" s="22"/>
    </row>
    <row r="159" spans="1:8" x14ac:dyDescent="0.2">
      <c r="A159" s="35"/>
      <c r="B159" s="173"/>
      <c r="C159" s="36"/>
      <c r="D159" s="19"/>
      <c r="E159" s="20"/>
      <c r="F159" s="20"/>
      <c r="G159" s="21"/>
      <c r="H159" s="22"/>
    </row>
    <row r="160" spans="1:8" x14ac:dyDescent="0.2">
      <c r="A160" s="29" t="s">
        <v>135</v>
      </c>
      <c r="B160" s="172"/>
      <c r="C160" s="30" t="s">
        <v>136</v>
      </c>
      <c r="D160" s="155"/>
      <c r="E160" s="156"/>
      <c r="F160" s="156"/>
      <c r="G160" s="157"/>
      <c r="H160" s="34"/>
    </row>
    <row r="161" spans="1:8" x14ac:dyDescent="0.2">
      <c r="A161" s="158" t="s">
        <v>137</v>
      </c>
      <c r="B161" s="173"/>
      <c r="C161" s="159" t="s">
        <v>140</v>
      </c>
      <c r="D161" s="31"/>
      <c r="E161" s="32"/>
      <c r="F161" s="32"/>
      <c r="G161" s="33"/>
      <c r="H161" s="183"/>
    </row>
    <row r="162" spans="1:8" ht="60" x14ac:dyDescent="0.2">
      <c r="A162" s="35" t="s">
        <v>141</v>
      </c>
      <c r="B162" s="173" t="s">
        <v>271</v>
      </c>
      <c r="C162" s="196" t="s">
        <v>2140</v>
      </c>
      <c r="D162" s="45" t="s">
        <v>67</v>
      </c>
      <c r="E162" s="197">
        <v>4642.2</v>
      </c>
      <c r="F162" s="21">
        <v>33.229999999999997</v>
      </c>
      <c r="G162" s="21">
        <f t="shared" ref="G162:G169" si="5">ROUND(E162*F162,2)</f>
        <v>154260.31</v>
      </c>
      <c r="H162" s="22"/>
    </row>
    <row r="163" spans="1:8" ht="48" x14ac:dyDescent="0.2">
      <c r="A163" s="35" t="s">
        <v>142</v>
      </c>
      <c r="B163" s="173" t="s">
        <v>1443</v>
      </c>
      <c r="C163" s="36" t="s">
        <v>411</v>
      </c>
      <c r="D163" s="19" t="s">
        <v>67</v>
      </c>
      <c r="E163" s="20">
        <v>25</v>
      </c>
      <c r="F163" s="21">
        <v>94.460000000000008</v>
      </c>
      <c r="G163" s="21">
        <f t="shared" si="5"/>
        <v>2361.5</v>
      </c>
      <c r="H163" s="22"/>
    </row>
    <row r="164" spans="1:8" ht="48" x14ac:dyDescent="0.2">
      <c r="A164" s="35" t="s">
        <v>143</v>
      </c>
      <c r="B164" s="173" t="s">
        <v>1444</v>
      </c>
      <c r="C164" s="36" t="s">
        <v>409</v>
      </c>
      <c r="D164" s="19" t="s">
        <v>67</v>
      </c>
      <c r="E164" s="20">
        <v>4031</v>
      </c>
      <c r="F164" s="21">
        <v>110.28</v>
      </c>
      <c r="G164" s="21">
        <f t="shared" si="5"/>
        <v>444538.68</v>
      </c>
      <c r="H164" s="22"/>
    </row>
    <row r="165" spans="1:8" ht="36" x14ac:dyDescent="0.2">
      <c r="A165" s="35" t="s">
        <v>144</v>
      </c>
      <c r="B165" s="173" t="s">
        <v>567</v>
      </c>
      <c r="C165" s="36" t="s">
        <v>410</v>
      </c>
      <c r="D165" s="19" t="s">
        <v>67</v>
      </c>
      <c r="E165" s="20">
        <v>112.2</v>
      </c>
      <c r="F165" s="21">
        <v>243.42</v>
      </c>
      <c r="G165" s="21">
        <f t="shared" si="5"/>
        <v>27311.72</v>
      </c>
      <c r="H165" s="22"/>
    </row>
    <row r="166" spans="1:8" ht="48" x14ac:dyDescent="0.2">
      <c r="A166" s="35" t="s">
        <v>145</v>
      </c>
      <c r="B166" s="173" t="s">
        <v>568</v>
      </c>
      <c r="C166" s="36" t="s">
        <v>461</v>
      </c>
      <c r="D166" s="19" t="s">
        <v>67</v>
      </c>
      <c r="E166" s="20">
        <v>771</v>
      </c>
      <c r="F166" s="21">
        <v>222.22</v>
      </c>
      <c r="G166" s="21">
        <f t="shared" si="5"/>
        <v>171331.62</v>
      </c>
      <c r="H166" s="22"/>
    </row>
    <row r="167" spans="1:8" ht="48" x14ac:dyDescent="0.2">
      <c r="A167" s="35" t="s">
        <v>146</v>
      </c>
      <c r="B167" s="173" t="s">
        <v>569</v>
      </c>
      <c r="C167" s="36" t="s">
        <v>412</v>
      </c>
      <c r="D167" s="19" t="s">
        <v>67</v>
      </c>
      <c r="E167" s="20">
        <v>148</v>
      </c>
      <c r="F167" s="21">
        <v>174.81999999999996</v>
      </c>
      <c r="G167" s="21">
        <f t="shared" si="5"/>
        <v>25873.360000000001</v>
      </c>
      <c r="H167" s="22"/>
    </row>
    <row r="168" spans="1:8" ht="60" x14ac:dyDescent="0.2">
      <c r="A168" s="35" t="s">
        <v>227</v>
      </c>
      <c r="B168" s="173" t="s">
        <v>584</v>
      </c>
      <c r="C168" s="196" t="s">
        <v>2141</v>
      </c>
      <c r="D168" s="45" t="s">
        <v>67</v>
      </c>
      <c r="E168" s="197">
        <v>554.6</v>
      </c>
      <c r="F168" s="20">
        <v>31.5</v>
      </c>
      <c r="G168" s="21">
        <f t="shared" si="5"/>
        <v>17469.900000000001</v>
      </c>
      <c r="H168" s="22"/>
    </row>
    <row r="169" spans="1:8" ht="48" x14ac:dyDescent="0.2">
      <c r="A169" s="35" t="s">
        <v>1445</v>
      </c>
      <c r="B169" s="173" t="s">
        <v>570</v>
      </c>
      <c r="C169" s="36" t="s">
        <v>414</v>
      </c>
      <c r="D169" s="19" t="s">
        <v>67</v>
      </c>
      <c r="E169" s="20">
        <v>62</v>
      </c>
      <c r="F169" s="21">
        <v>152.54999999999998</v>
      </c>
      <c r="G169" s="21">
        <f t="shared" si="5"/>
        <v>9458.1</v>
      </c>
      <c r="H169" s="22"/>
    </row>
    <row r="170" spans="1:8" x14ac:dyDescent="0.2">
      <c r="A170" s="35"/>
      <c r="B170" s="173"/>
      <c r="C170" s="36"/>
      <c r="D170" s="19"/>
      <c r="E170" s="20"/>
      <c r="F170" s="20"/>
      <c r="G170" s="21"/>
      <c r="H170" s="22"/>
    </row>
    <row r="171" spans="1:8" x14ac:dyDescent="0.2">
      <c r="A171" s="158" t="s">
        <v>138</v>
      </c>
      <c r="B171" s="173"/>
      <c r="C171" s="159" t="s">
        <v>147</v>
      </c>
      <c r="D171" s="19"/>
      <c r="E171" s="20"/>
      <c r="F171" s="20"/>
      <c r="G171" s="21"/>
      <c r="H171" s="22"/>
    </row>
    <row r="172" spans="1:8" ht="36" x14ac:dyDescent="0.2">
      <c r="A172" s="35" t="s">
        <v>148</v>
      </c>
      <c r="B172" s="173" t="s">
        <v>119</v>
      </c>
      <c r="C172" s="36" t="s">
        <v>76</v>
      </c>
      <c r="D172" s="19" t="s">
        <v>67</v>
      </c>
      <c r="E172" s="20">
        <v>7049</v>
      </c>
      <c r="F172" s="20">
        <v>3.14</v>
      </c>
      <c r="G172" s="21">
        <f t="shared" ref="G172:G180" si="6">ROUND(E172*F172,2)</f>
        <v>22133.86</v>
      </c>
      <c r="H172" s="22"/>
    </row>
    <row r="173" spans="1:8" ht="48" x14ac:dyDescent="0.2">
      <c r="A173" s="35" t="s">
        <v>149</v>
      </c>
      <c r="B173" s="173" t="s">
        <v>536</v>
      </c>
      <c r="C173" s="36" t="s">
        <v>538</v>
      </c>
      <c r="D173" s="19" t="s">
        <v>67</v>
      </c>
      <c r="E173" s="20">
        <v>2625</v>
      </c>
      <c r="F173" s="20">
        <v>5.63</v>
      </c>
      <c r="G173" s="21">
        <f t="shared" si="6"/>
        <v>14778.75</v>
      </c>
      <c r="H173" s="22"/>
    </row>
    <row r="174" spans="1:8" ht="60" x14ac:dyDescent="0.2">
      <c r="A174" s="35" t="s">
        <v>150</v>
      </c>
      <c r="B174" s="173" t="s">
        <v>120</v>
      </c>
      <c r="C174" s="36" t="s">
        <v>86</v>
      </c>
      <c r="D174" s="19" t="s">
        <v>67</v>
      </c>
      <c r="E174" s="20">
        <v>6893</v>
      </c>
      <c r="F174" s="20">
        <v>27.34</v>
      </c>
      <c r="G174" s="21">
        <f t="shared" si="6"/>
        <v>188454.62</v>
      </c>
      <c r="H174" s="22"/>
    </row>
    <row r="175" spans="1:8" ht="60" x14ac:dyDescent="0.2">
      <c r="A175" s="35" t="s">
        <v>151</v>
      </c>
      <c r="B175" s="173" t="s">
        <v>121</v>
      </c>
      <c r="C175" s="36" t="s">
        <v>110</v>
      </c>
      <c r="D175" s="19" t="s">
        <v>67</v>
      </c>
      <c r="E175" s="20">
        <v>2732</v>
      </c>
      <c r="F175" s="20">
        <v>24.11</v>
      </c>
      <c r="G175" s="21">
        <f t="shared" si="6"/>
        <v>65868.52</v>
      </c>
      <c r="H175" s="22"/>
    </row>
    <row r="176" spans="1:8" ht="36" x14ac:dyDescent="0.2">
      <c r="A176" s="35" t="s">
        <v>152</v>
      </c>
      <c r="B176" s="173" t="s">
        <v>1367</v>
      </c>
      <c r="C176" s="36" t="s">
        <v>1368</v>
      </c>
      <c r="D176" s="19" t="s">
        <v>67</v>
      </c>
      <c r="E176" s="20">
        <v>2625</v>
      </c>
      <c r="F176" s="20">
        <v>6.13</v>
      </c>
      <c r="G176" s="21">
        <f t="shared" si="6"/>
        <v>16091.25</v>
      </c>
      <c r="H176" s="22"/>
    </row>
    <row r="177" spans="1:8" ht="48" x14ac:dyDescent="0.2">
      <c r="A177" s="35" t="s">
        <v>228</v>
      </c>
      <c r="B177" s="173" t="s">
        <v>418</v>
      </c>
      <c r="C177" s="36" t="s">
        <v>419</v>
      </c>
      <c r="D177" s="19" t="s">
        <v>67</v>
      </c>
      <c r="E177" s="20">
        <v>2625</v>
      </c>
      <c r="F177" s="20">
        <v>38.99</v>
      </c>
      <c r="G177" s="21">
        <f t="shared" si="6"/>
        <v>102348.75</v>
      </c>
      <c r="H177" s="22"/>
    </row>
    <row r="178" spans="1:8" ht="36" x14ac:dyDescent="0.2">
      <c r="A178" s="35" t="s">
        <v>229</v>
      </c>
      <c r="B178" s="173" t="s">
        <v>571</v>
      </c>
      <c r="C178" s="36" t="s">
        <v>415</v>
      </c>
      <c r="D178" s="19" t="s">
        <v>67</v>
      </c>
      <c r="E178" s="20">
        <v>49</v>
      </c>
      <c r="F178" s="21">
        <v>80.97</v>
      </c>
      <c r="G178" s="21">
        <f t="shared" si="6"/>
        <v>3967.53</v>
      </c>
      <c r="H178" s="22"/>
    </row>
    <row r="179" spans="1:8" ht="36" x14ac:dyDescent="0.2">
      <c r="A179" s="35" t="s">
        <v>537</v>
      </c>
      <c r="B179" s="173" t="s">
        <v>572</v>
      </c>
      <c r="C179" s="36" t="s">
        <v>416</v>
      </c>
      <c r="D179" s="19" t="s">
        <v>67</v>
      </c>
      <c r="E179" s="20">
        <v>1806</v>
      </c>
      <c r="F179" s="21">
        <v>59.070000000000007</v>
      </c>
      <c r="G179" s="21">
        <f t="shared" si="6"/>
        <v>106680.42</v>
      </c>
      <c r="H179" s="22"/>
    </row>
    <row r="180" spans="1:8" ht="36" x14ac:dyDescent="0.2">
      <c r="A180" s="35" t="s">
        <v>1369</v>
      </c>
      <c r="B180" s="173" t="s">
        <v>1446</v>
      </c>
      <c r="C180" s="36" t="s">
        <v>417</v>
      </c>
      <c r="D180" s="19" t="s">
        <v>67</v>
      </c>
      <c r="E180" s="20">
        <v>926</v>
      </c>
      <c r="F180" s="21">
        <v>84.690000000000012</v>
      </c>
      <c r="G180" s="21">
        <f t="shared" si="6"/>
        <v>78422.94</v>
      </c>
      <c r="H180" s="22"/>
    </row>
    <row r="181" spans="1:8" x14ac:dyDescent="0.2">
      <c r="A181" s="35"/>
      <c r="B181" s="173"/>
      <c r="C181" s="36"/>
      <c r="D181" s="19"/>
      <c r="E181" s="20"/>
      <c r="F181" s="20"/>
      <c r="G181" s="21"/>
      <c r="H181" s="22"/>
    </row>
    <row r="182" spans="1:8" x14ac:dyDescent="0.2">
      <c r="A182" s="158" t="s">
        <v>139</v>
      </c>
      <c r="B182" s="173"/>
      <c r="C182" s="159" t="s">
        <v>153</v>
      </c>
      <c r="D182" s="19"/>
      <c r="E182" s="20"/>
      <c r="F182" s="20"/>
      <c r="G182" s="21"/>
      <c r="H182" s="22"/>
    </row>
    <row r="183" spans="1:8" ht="36" x14ac:dyDescent="0.2">
      <c r="A183" s="35" t="s">
        <v>154</v>
      </c>
      <c r="B183" s="173" t="s">
        <v>420</v>
      </c>
      <c r="C183" s="36" t="s">
        <v>422</v>
      </c>
      <c r="D183" s="19" t="s">
        <v>67</v>
      </c>
      <c r="E183" s="20">
        <v>4202</v>
      </c>
      <c r="F183" s="21">
        <v>41.58</v>
      </c>
      <c r="G183" s="21">
        <f t="shared" ref="G183:G184" si="7">ROUND(E183*F183,2)</f>
        <v>174719.16</v>
      </c>
      <c r="H183" s="22"/>
    </row>
    <row r="184" spans="1:8" ht="24" x14ac:dyDescent="0.2">
      <c r="A184" s="35" t="s">
        <v>273</v>
      </c>
      <c r="B184" s="173" t="s">
        <v>421</v>
      </c>
      <c r="C184" s="36" t="s">
        <v>423</v>
      </c>
      <c r="D184" s="19" t="s">
        <v>67</v>
      </c>
      <c r="E184" s="20">
        <v>2372</v>
      </c>
      <c r="F184" s="21">
        <v>18.440000000000001</v>
      </c>
      <c r="G184" s="21">
        <f t="shared" si="7"/>
        <v>43739.68</v>
      </c>
      <c r="H184" s="22"/>
    </row>
    <row r="185" spans="1:8" x14ac:dyDescent="0.2">
      <c r="A185" s="35"/>
      <c r="B185" s="173"/>
      <c r="C185" s="36"/>
      <c r="D185" s="19"/>
      <c r="E185" s="20"/>
      <c r="F185" s="20"/>
      <c r="G185" s="21"/>
      <c r="H185" s="22"/>
    </row>
    <row r="186" spans="1:8" x14ac:dyDescent="0.2">
      <c r="A186" s="35"/>
      <c r="B186" s="173"/>
      <c r="C186" s="36"/>
      <c r="D186" s="19"/>
      <c r="E186" s="20"/>
      <c r="F186" s="20"/>
      <c r="G186" s="21"/>
      <c r="H186" s="22"/>
    </row>
    <row r="187" spans="1:8" x14ac:dyDescent="0.2">
      <c r="A187" s="29" t="s">
        <v>155</v>
      </c>
      <c r="B187" s="172"/>
      <c r="C187" s="30" t="s">
        <v>156</v>
      </c>
      <c r="D187" s="155"/>
      <c r="E187" s="156"/>
      <c r="F187" s="156"/>
      <c r="G187" s="157"/>
      <c r="H187" s="34"/>
    </row>
    <row r="188" spans="1:8" ht="24" x14ac:dyDescent="0.2">
      <c r="A188" s="158" t="s">
        <v>157</v>
      </c>
      <c r="B188" s="173"/>
      <c r="C188" s="159" t="s">
        <v>274</v>
      </c>
      <c r="D188" s="31"/>
      <c r="E188" s="32"/>
      <c r="F188" s="32"/>
      <c r="G188" s="33"/>
      <c r="H188" s="34"/>
    </row>
    <row r="189" spans="1:8" ht="60" x14ac:dyDescent="0.2">
      <c r="A189" s="35" t="s">
        <v>158</v>
      </c>
      <c r="B189" s="173" t="s">
        <v>573</v>
      </c>
      <c r="C189" s="36" t="s">
        <v>1582</v>
      </c>
      <c r="D189" s="19" t="s">
        <v>28</v>
      </c>
      <c r="E189" s="20">
        <v>32</v>
      </c>
      <c r="F189" s="21">
        <v>1333.4000000000003</v>
      </c>
      <c r="G189" s="21">
        <f t="shared" ref="G189:G194" si="8">ROUND(E189*F189,2)</f>
        <v>42668.800000000003</v>
      </c>
      <c r="H189" s="22"/>
    </row>
    <row r="190" spans="1:8" ht="60" x14ac:dyDescent="0.2">
      <c r="A190" s="35" t="s">
        <v>159</v>
      </c>
      <c r="B190" s="173" t="s">
        <v>1447</v>
      </c>
      <c r="C190" s="36" t="s">
        <v>1583</v>
      </c>
      <c r="D190" s="19" t="s">
        <v>28</v>
      </c>
      <c r="E190" s="20">
        <v>6</v>
      </c>
      <c r="F190" s="21">
        <v>972.52000000000021</v>
      </c>
      <c r="G190" s="21">
        <f t="shared" si="8"/>
        <v>5835.12</v>
      </c>
      <c r="H190" s="22"/>
    </row>
    <row r="191" spans="1:8" ht="60" x14ac:dyDescent="0.2">
      <c r="A191" s="35" t="s">
        <v>160</v>
      </c>
      <c r="B191" s="173" t="s">
        <v>574</v>
      </c>
      <c r="C191" s="36" t="s">
        <v>1584</v>
      </c>
      <c r="D191" s="19" t="s">
        <v>28</v>
      </c>
      <c r="E191" s="20">
        <v>43</v>
      </c>
      <c r="F191" s="21">
        <v>1369.9800000000002</v>
      </c>
      <c r="G191" s="21">
        <f t="shared" si="8"/>
        <v>58909.14</v>
      </c>
      <c r="H191" s="22"/>
    </row>
    <row r="192" spans="1:8" ht="60" x14ac:dyDescent="0.2">
      <c r="A192" s="35" t="s">
        <v>161</v>
      </c>
      <c r="B192" s="173" t="s">
        <v>575</v>
      </c>
      <c r="C192" s="36" t="s">
        <v>1585</v>
      </c>
      <c r="D192" s="19" t="s">
        <v>28</v>
      </c>
      <c r="E192" s="20">
        <v>1</v>
      </c>
      <c r="F192" s="21">
        <v>1333.4000000000003</v>
      </c>
      <c r="G192" s="21">
        <f t="shared" si="8"/>
        <v>1333.4</v>
      </c>
      <c r="H192" s="22"/>
    </row>
    <row r="193" spans="1:8" ht="48" x14ac:dyDescent="0.2">
      <c r="A193" s="35" t="s">
        <v>162</v>
      </c>
      <c r="B193" s="173" t="s">
        <v>576</v>
      </c>
      <c r="C193" s="36" t="s">
        <v>1586</v>
      </c>
      <c r="D193" s="19" t="s">
        <v>28</v>
      </c>
      <c r="E193" s="20">
        <v>1</v>
      </c>
      <c r="F193" s="21">
        <v>1419.43</v>
      </c>
      <c r="G193" s="21">
        <f t="shared" si="8"/>
        <v>1419.43</v>
      </c>
      <c r="H193" s="22"/>
    </row>
    <row r="194" spans="1:8" ht="48" x14ac:dyDescent="0.2">
      <c r="A194" s="35" t="s">
        <v>163</v>
      </c>
      <c r="B194" s="173" t="s">
        <v>577</v>
      </c>
      <c r="C194" s="36" t="s">
        <v>1587</v>
      </c>
      <c r="D194" s="19" t="s">
        <v>28</v>
      </c>
      <c r="E194" s="20">
        <v>2</v>
      </c>
      <c r="F194" s="21">
        <v>1456.01</v>
      </c>
      <c r="G194" s="21">
        <f t="shared" si="8"/>
        <v>2912.02</v>
      </c>
      <c r="H194" s="22"/>
    </row>
    <row r="195" spans="1:8" x14ac:dyDescent="0.2">
      <c r="A195" s="35" t="s">
        <v>1451</v>
      </c>
      <c r="B195" s="173"/>
      <c r="C195" s="36"/>
      <c r="D195" s="19"/>
      <c r="E195" s="20"/>
      <c r="F195" s="21"/>
      <c r="G195" s="21"/>
      <c r="H195" s="22"/>
    </row>
    <row r="196" spans="1:8" ht="24" x14ac:dyDescent="0.2">
      <c r="A196" s="35" t="s">
        <v>1452</v>
      </c>
      <c r="B196" s="173"/>
      <c r="C196" s="159" t="s">
        <v>424</v>
      </c>
      <c r="D196" s="19"/>
      <c r="E196" s="20"/>
      <c r="F196" s="20"/>
      <c r="G196" s="21"/>
      <c r="H196" s="22"/>
    </row>
    <row r="197" spans="1:8" ht="36" x14ac:dyDescent="0.2">
      <c r="A197" s="35" t="s">
        <v>1453</v>
      </c>
      <c r="B197" s="173" t="s">
        <v>578</v>
      </c>
      <c r="C197" s="36" t="s">
        <v>1264</v>
      </c>
      <c r="D197" s="19" t="s">
        <v>28</v>
      </c>
      <c r="E197" s="20">
        <v>16</v>
      </c>
      <c r="F197" s="21">
        <v>5479.98</v>
      </c>
      <c r="G197" s="21">
        <f t="shared" ref="G197:G223" si="9">ROUND(E197*F197,2)</f>
        <v>87679.679999999993</v>
      </c>
      <c r="H197" s="22"/>
    </row>
    <row r="198" spans="1:8" ht="36" x14ac:dyDescent="0.2">
      <c r="A198" s="35" t="s">
        <v>1454</v>
      </c>
      <c r="B198" s="173" t="s">
        <v>579</v>
      </c>
      <c r="C198" s="36" t="s">
        <v>1265</v>
      </c>
      <c r="D198" s="19" t="s">
        <v>28</v>
      </c>
      <c r="E198" s="20">
        <v>2</v>
      </c>
      <c r="F198" s="21">
        <v>3702.04</v>
      </c>
      <c r="G198" s="21">
        <f t="shared" si="9"/>
        <v>7404.08</v>
      </c>
      <c r="H198" s="22"/>
    </row>
    <row r="199" spans="1:8" ht="36" x14ac:dyDescent="0.2">
      <c r="A199" s="35" t="s">
        <v>1455</v>
      </c>
      <c r="B199" s="173" t="s">
        <v>580</v>
      </c>
      <c r="C199" s="36" t="s">
        <v>1266</v>
      </c>
      <c r="D199" s="19" t="s">
        <v>28</v>
      </c>
      <c r="E199" s="20">
        <v>78</v>
      </c>
      <c r="F199" s="21">
        <v>565.67999999999995</v>
      </c>
      <c r="G199" s="21">
        <f t="shared" si="9"/>
        <v>44123.040000000001</v>
      </c>
      <c r="H199" s="22"/>
    </row>
    <row r="200" spans="1:8" ht="24" x14ac:dyDescent="0.2">
      <c r="A200" s="35" t="s">
        <v>1456</v>
      </c>
      <c r="B200" s="173" t="s">
        <v>581</v>
      </c>
      <c r="C200" s="36" t="s">
        <v>1267</v>
      </c>
      <c r="D200" s="19" t="s">
        <v>28</v>
      </c>
      <c r="E200" s="20">
        <v>3</v>
      </c>
      <c r="F200" s="21">
        <v>2456.1800000000003</v>
      </c>
      <c r="G200" s="21">
        <f t="shared" si="9"/>
        <v>7368.54</v>
      </c>
      <c r="H200" s="22"/>
    </row>
    <row r="201" spans="1:8" ht="24" x14ac:dyDescent="0.2">
      <c r="A201" s="35" t="s">
        <v>1457</v>
      </c>
      <c r="B201" s="173" t="s">
        <v>582</v>
      </c>
      <c r="C201" s="36" t="s">
        <v>1268</v>
      </c>
      <c r="D201" s="19" t="s">
        <v>28</v>
      </c>
      <c r="E201" s="20">
        <v>1</v>
      </c>
      <c r="F201" s="21">
        <v>2071.1800000000003</v>
      </c>
      <c r="G201" s="21">
        <f t="shared" si="9"/>
        <v>2071.1799999999998</v>
      </c>
      <c r="H201" s="22"/>
    </row>
    <row r="202" spans="1:8" ht="24" x14ac:dyDescent="0.2">
      <c r="A202" s="35" t="s">
        <v>1458</v>
      </c>
      <c r="B202" s="173" t="s">
        <v>583</v>
      </c>
      <c r="C202" s="36" t="s">
        <v>2070</v>
      </c>
      <c r="D202" s="19" t="s">
        <v>28</v>
      </c>
      <c r="E202" s="20">
        <v>3</v>
      </c>
      <c r="F202" s="21">
        <v>1052.49</v>
      </c>
      <c r="G202" s="21">
        <f t="shared" si="9"/>
        <v>3157.47</v>
      </c>
      <c r="H202" s="22"/>
    </row>
    <row r="203" spans="1:8" ht="24" x14ac:dyDescent="0.2">
      <c r="A203" s="35" t="s">
        <v>1459</v>
      </c>
      <c r="B203" s="173" t="s">
        <v>585</v>
      </c>
      <c r="C203" s="36" t="s">
        <v>2071</v>
      </c>
      <c r="D203" s="19" t="s">
        <v>28</v>
      </c>
      <c r="E203" s="20">
        <v>1</v>
      </c>
      <c r="F203" s="21">
        <v>665.59</v>
      </c>
      <c r="G203" s="21">
        <f t="shared" si="9"/>
        <v>665.59</v>
      </c>
      <c r="H203" s="22"/>
    </row>
    <row r="204" spans="1:8" ht="24" x14ac:dyDescent="0.2">
      <c r="A204" s="35" t="s">
        <v>1460</v>
      </c>
      <c r="B204" s="173" t="s">
        <v>586</v>
      </c>
      <c r="C204" s="36" t="s">
        <v>427</v>
      </c>
      <c r="D204" s="19" t="s">
        <v>28</v>
      </c>
      <c r="E204" s="20">
        <v>10</v>
      </c>
      <c r="F204" s="21">
        <v>1829.34</v>
      </c>
      <c r="G204" s="21">
        <f t="shared" si="9"/>
        <v>18293.400000000001</v>
      </c>
      <c r="H204" s="22"/>
    </row>
    <row r="205" spans="1:8" ht="36" x14ac:dyDescent="0.2">
      <c r="A205" s="35" t="s">
        <v>1461</v>
      </c>
      <c r="B205" s="173" t="s">
        <v>587</v>
      </c>
      <c r="C205" s="36" t="s">
        <v>428</v>
      </c>
      <c r="D205" s="19" t="s">
        <v>28</v>
      </c>
      <c r="E205" s="20">
        <v>20</v>
      </c>
      <c r="F205" s="21">
        <v>1531.43</v>
      </c>
      <c r="G205" s="21">
        <f t="shared" si="9"/>
        <v>30628.6</v>
      </c>
      <c r="H205" s="22"/>
    </row>
    <row r="206" spans="1:8" ht="36" x14ac:dyDescent="0.2">
      <c r="A206" s="35" t="s">
        <v>1462</v>
      </c>
      <c r="B206" s="173" t="s">
        <v>588</v>
      </c>
      <c r="C206" s="36" t="s">
        <v>429</v>
      </c>
      <c r="D206" s="19" t="s">
        <v>28</v>
      </c>
      <c r="E206" s="20">
        <v>3</v>
      </c>
      <c r="F206" s="21">
        <v>1644.93</v>
      </c>
      <c r="G206" s="21">
        <f t="shared" si="9"/>
        <v>4934.79</v>
      </c>
      <c r="H206" s="22"/>
    </row>
    <row r="207" spans="1:8" ht="36" x14ac:dyDescent="0.2">
      <c r="A207" s="35" t="s">
        <v>1463</v>
      </c>
      <c r="B207" s="173" t="s">
        <v>589</v>
      </c>
      <c r="C207" s="36" t="s">
        <v>430</v>
      </c>
      <c r="D207" s="19" t="s">
        <v>28</v>
      </c>
      <c r="E207" s="20">
        <v>6</v>
      </c>
      <c r="F207" s="21">
        <v>1169.81</v>
      </c>
      <c r="G207" s="21">
        <f t="shared" si="9"/>
        <v>7018.86</v>
      </c>
      <c r="H207" s="22"/>
    </row>
    <row r="208" spans="1:8" ht="36" x14ac:dyDescent="0.2">
      <c r="A208" s="35" t="s">
        <v>1464</v>
      </c>
      <c r="B208" s="173" t="s">
        <v>590</v>
      </c>
      <c r="C208" s="36" t="s">
        <v>431</v>
      </c>
      <c r="D208" s="19" t="s">
        <v>28</v>
      </c>
      <c r="E208" s="20">
        <v>3</v>
      </c>
      <c r="F208" s="21">
        <v>8606.5600000000013</v>
      </c>
      <c r="G208" s="21">
        <f t="shared" si="9"/>
        <v>25819.68</v>
      </c>
      <c r="H208" s="22"/>
    </row>
    <row r="209" spans="1:8" ht="24" x14ac:dyDescent="0.2">
      <c r="A209" s="35" t="s">
        <v>1465</v>
      </c>
      <c r="B209" s="173" t="s">
        <v>591</v>
      </c>
      <c r="C209" s="36" t="s">
        <v>1269</v>
      </c>
      <c r="D209" s="19" t="s">
        <v>28</v>
      </c>
      <c r="E209" s="20">
        <v>25</v>
      </c>
      <c r="F209" s="21">
        <v>909.78</v>
      </c>
      <c r="G209" s="21">
        <f t="shared" si="9"/>
        <v>22744.5</v>
      </c>
      <c r="H209" s="22"/>
    </row>
    <row r="210" spans="1:8" ht="24" x14ac:dyDescent="0.2">
      <c r="A210" s="35" t="s">
        <v>1466</v>
      </c>
      <c r="B210" s="173" t="s">
        <v>592</v>
      </c>
      <c r="C210" s="36" t="s">
        <v>1270</v>
      </c>
      <c r="D210" s="19" t="s">
        <v>28</v>
      </c>
      <c r="E210" s="20">
        <v>2</v>
      </c>
      <c r="F210" s="21">
        <v>978.76</v>
      </c>
      <c r="G210" s="21">
        <f t="shared" si="9"/>
        <v>1957.52</v>
      </c>
      <c r="H210" s="22"/>
    </row>
    <row r="211" spans="1:8" ht="24" x14ac:dyDescent="0.2">
      <c r="A211" s="35" t="s">
        <v>1467</v>
      </c>
      <c r="B211" s="173" t="s">
        <v>593</v>
      </c>
      <c r="C211" s="36" t="s">
        <v>2072</v>
      </c>
      <c r="D211" s="19" t="s">
        <v>28</v>
      </c>
      <c r="E211" s="20">
        <v>4</v>
      </c>
      <c r="F211" s="21">
        <v>1033.8700000000001</v>
      </c>
      <c r="G211" s="21">
        <f t="shared" si="9"/>
        <v>4135.4799999999996</v>
      </c>
      <c r="H211" s="22"/>
    </row>
    <row r="212" spans="1:8" ht="24" x14ac:dyDescent="0.2">
      <c r="A212" s="35" t="s">
        <v>1468</v>
      </c>
      <c r="B212" s="173" t="s">
        <v>594</v>
      </c>
      <c r="C212" s="36" t="s">
        <v>2073</v>
      </c>
      <c r="D212" s="19" t="s">
        <v>28</v>
      </c>
      <c r="E212" s="20">
        <v>1</v>
      </c>
      <c r="F212" s="21">
        <v>6091.6100000000006</v>
      </c>
      <c r="G212" s="21">
        <f t="shared" si="9"/>
        <v>6091.61</v>
      </c>
      <c r="H212" s="22"/>
    </row>
    <row r="213" spans="1:8" ht="24" x14ac:dyDescent="0.2">
      <c r="A213" s="35" t="s">
        <v>1469</v>
      </c>
      <c r="B213" s="173" t="s">
        <v>595</v>
      </c>
      <c r="C213" s="36" t="s">
        <v>2074</v>
      </c>
      <c r="D213" s="19" t="s">
        <v>28</v>
      </c>
      <c r="E213" s="20">
        <v>6</v>
      </c>
      <c r="F213" s="21">
        <v>1300.07</v>
      </c>
      <c r="G213" s="21">
        <f t="shared" si="9"/>
        <v>7800.42</v>
      </c>
      <c r="H213" s="22"/>
    </row>
    <row r="214" spans="1:8" ht="24" x14ac:dyDescent="0.2">
      <c r="A214" s="35" t="s">
        <v>1470</v>
      </c>
      <c r="B214" s="173" t="s">
        <v>596</v>
      </c>
      <c r="C214" s="36" t="s">
        <v>2075</v>
      </c>
      <c r="D214" s="19" t="s">
        <v>28</v>
      </c>
      <c r="E214" s="20">
        <v>1</v>
      </c>
      <c r="F214" s="21">
        <v>2652.87</v>
      </c>
      <c r="G214" s="21">
        <f t="shared" si="9"/>
        <v>2652.87</v>
      </c>
      <c r="H214" s="22"/>
    </row>
    <row r="215" spans="1:8" ht="24" x14ac:dyDescent="0.2">
      <c r="A215" s="35" t="s">
        <v>1471</v>
      </c>
      <c r="B215" s="173" t="s">
        <v>597</v>
      </c>
      <c r="C215" s="36" t="s">
        <v>2076</v>
      </c>
      <c r="D215" s="19" t="s">
        <v>28</v>
      </c>
      <c r="E215" s="20">
        <v>3</v>
      </c>
      <c r="F215" s="21">
        <v>2497.96</v>
      </c>
      <c r="G215" s="21">
        <f t="shared" si="9"/>
        <v>7493.88</v>
      </c>
      <c r="H215" s="22"/>
    </row>
    <row r="216" spans="1:8" ht="24" x14ac:dyDescent="0.2">
      <c r="A216" s="35" t="s">
        <v>1472</v>
      </c>
      <c r="B216" s="173" t="s">
        <v>1448</v>
      </c>
      <c r="C216" s="36" t="s">
        <v>2077</v>
      </c>
      <c r="D216" s="19" t="s">
        <v>28</v>
      </c>
      <c r="E216" s="20">
        <v>1</v>
      </c>
      <c r="F216" s="21">
        <v>3695.84</v>
      </c>
      <c r="G216" s="21">
        <f t="shared" si="9"/>
        <v>3695.84</v>
      </c>
      <c r="H216" s="22"/>
    </row>
    <row r="217" spans="1:8" ht="36" x14ac:dyDescent="0.2">
      <c r="A217" s="35" t="s">
        <v>1473</v>
      </c>
      <c r="B217" s="173" t="s">
        <v>1449</v>
      </c>
      <c r="C217" s="36" t="s">
        <v>2078</v>
      </c>
      <c r="D217" s="19" t="s">
        <v>28</v>
      </c>
      <c r="E217" s="20">
        <v>1</v>
      </c>
      <c r="F217" s="21">
        <v>342.92</v>
      </c>
      <c r="G217" s="21">
        <f t="shared" si="9"/>
        <v>342.92</v>
      </c>
      <c r="H217" s="22"/>
    </row>
    <row r="218" spans="1:8" ht="24" x14ac:dyDescent="0.2">
      <c r="A218" s="35" t="s">
        <v>1474</v>
      </c>
      <c r="B218" s="173" t="s">
        <v>1450</v>
      </c>
      <c r="C218" s="36" t="s">
        <v>2079</v>
      </c>
      <c r="D218" s="19" t="s">
        <v>28</v>
      </c>
      <c r="E218" s="20">
        <v>1</v>
      </c>
      <c r="F218" s="21">
        <v>11993.45</v>
      </c>
      <c r="G218" s="21">
        <f t="shared" si="9"/>
        <v>11993.45</v>
      </c>
      <c r="H218" s="22"/>
    </row>
    <row r="219" spans="1:8" ht="36" x14ac:dyDescent="0.2">
      <c r="A219" s="35" t="s">
        <v>1475</v>
      </c>
      <c r="B219" s="173" t="s">
        <v>598</v>
      </c>
      <c r="C219" s="36" t="s">
        <v>2080</v>
      </c>
      <c r="D219" s="19" t="s">
        <v>28</v>
      </c>
      <c r="E219" s="20">
        <v>1</v>
      </c>
      <c r="F219" s="21">
        <v>236.71999999999997</v>
      </c>
      <c r="G219" s="21">
        <f t="shared" si="9"/>
        <v>236.72</v>
      </c>
      <c r="H219" s="22"/>
    </row>
    <row r="220" spans="1:8" ht="24" x14ac:dyDescent="0.2">
      <c r="A220" s="35" t="s">
        <v>1476</v>
      </c>
      <c r="B220" s="173" t="s">
        <v>599</v>
      </c>
      <c r="C220" s="36" t="s">
        <v>2081</v>
      </c>
      <c r="D220" s="19" t="s">
        <v>28</v>
      </c>
      <c r="E220" s="20">
        <v>1</v>
      </c>
      <c r="F220" s="21">
        <v>5503.4299999999994</v>
      </c>
      <c r="G220" s="21">
        <f t="shared" si="9"/>
        <v>5503.43</v>
      </c>
      <c r="H220" s="22"/>
    </row>
    <row r="221" spans="1:8" ht="24" x14ac:dyDescent="0.2">
      <c r="A221" s="35" t="s">
        <v>1477</v>
      </c>
      <c r="B221" s="173" t="s">
        <v>600</v>
      </c>
      <c r="C221" s="36" t="s">
        <v>2082</v>
      </c>
      <c r="D221" s="19" t="s">
        <v>28</v>
      </c>
      <c r="E221" s="20">
        <v>1</v>
      </c>
      <c r="F221" s="21">
        <v>4893.7400000000007</v>
      </c>
      <c r="G221" s="21">
        <f t="shared" si="9"/>
        <v>4893.74</v>
      </c>
      <c r="H221" s="22"/>
    </row>
    <row r="222" spans="1:8" ht="24" x14ac:dyDescent="0.2">
      <c r="A222" s="35" t="s">
        <v>1478</v>
      </c>
      <c r="B222" s="173" t="s">
        <v>601</v>
      </c>
      <c r="C222" s="36" t="s">
        <v>2083</v>
      </c>
      <c r="D222" s="19" t="s">
        <v>28</v>
      </c>
      <c r="E222" s="20">
        <v>1</v>
      </c>
      <c r="F222" s="21">
        <v>2364.86</v>
      </c>
      <c r="G222" s="21">
        <f t="shared" si="9"/>
        <v>2364.86</v>
      </c>
      <c r="H222" s="22"/>
    </row>
    <row r="223" spans="1:8" ht="24" x14ac:dyDescent="0.2">
      <c r="A223" s="35" t="s">
        <v>1479</v>
      </c>
      <c r="B223" s="173" t="s">
        <v>602</v>
      </c>
      <c r="C223" s="36" t="s">
        <v>2084</v>
      </c>
      <c r="D223" s="19" t="s">
        <v>28</v>
      </c>
      <c r="E223" s="20">
        <v>1</v>
      </c>
      <c r="F223" s="21">
        <v>3530.9799999999996</v>
      </c>
      <c r="G223" s="21">
        <f t="shared" si="9"/>
        <v>3530.98</v>
      </c>
      <c r="H223" s="22"/>
    </row>
    <row r="224" spans="1:8" x14ac:dyDescent="0.2">
      <c r="A224" s="35"/>
      <c r="B224" s="173"/>
      <c r="C224" s="36"/>
      <c r="D224" s="19"/>
      <c r="E224" s="20"/>
      <c r="F224" s="20"/>
      <c r="G224" s="21"/>
      <c r="H224" s="22"/>
    </row>
    <row r="225" spans="1:8" ht="24" x14ac:dyDescent="0.2">
      <c r="A225" s="158" t="s">
        <v>164</v>
      </c>
      <c r="B225" s="173"/>
      <c r="C225" s="159" t="s">
        <v>425</v>
      </c>
      <c r="D225" s="31"/>
      <c r="E225" s="32"/>
      <c r="F225" s="32"/>
      <c r="G225" s="33"/>
      <c r="H225" s="34"/>
    </row>
    <row r="226" spans="1:8" ht="24" x14ac:dyDescent="0.2">
      <c r="A226" s="35" t="s">
        <v>165</v>
      </c>
      <c r="B226" s="173" t="s">
        <v>603</v>
      </c>
      <c r="C226" s="36" t="s">
        <v>432</v>
      </c>
      <c r="D226" s="19" t="s">
        <v>28</v>
      </c>
      <c r="E226" s="20">
        <v>1</v>
      </c>
      <c r="F226" s="21">
        <v>1521.1499999999999</v>
      </c>
      <c r="G226" s="21">
        <f t="shared" ref="G226:G235" si="10">ROUND(E226*F226,2)</f>
        <v>1521.15</v>
      </c>
      <c r="H226" s="22"/>
    </row>
    <row r="227" spans="1:8" ht="36" x14ac:dyDescent="0.2">
      <c r="A227" s="35" t="s">
        <v>230</v>
      </c>
      <c r="B227" s="173" t="s">
        <v>604</v>
      </c>
      <c r="C227" s="36" t="s">
        <v>433</v>
      </c>
      <c r="D227" s="19" t="s">
        <v>12</v>
      </c>
      <c r="E227" s="20">
        <v>168</v>
      </c>
      <c r="F227" s="21">
        <v>498.58</v>
      </c>
      <c r="G227" s="21">
        <f t="shared" si="10"/>
        <v>83761.440000000002</v>
      </c>
      <c r="H227" s="22"/>
    </row>
    <row r="228" spans="1:8" ht="36" x14ac:dyDescent="0.2">
      <c r="A228" s="35" t="s">
        <v>231</v>
      </c>
      <c r="B228" s="173" t="s">
        <v>605</v>
      </c>
      <c r="C228" s="36" t="s">
        <v>434</v>
      </c>
      <c r="D228" s="19" t="s">
        <v>12</v>
      </c>
      <c r="E228" s="20">
        <v>169</v>
      </c>
      <c r="F228" s="21">
        <v>249.29999999999998</v>
      </c>
      <c r="G228" s="21">
        <f t="shared" si="10"/>
        <v>42131.7</v>
      </c>
      <c r="H228" s="22"/>
    </row>
    <row r="229" spans="1:8" ht="24" x14ac:dyDescent="0.2">
      <c r="A229" s="35" t="s">
        <v>232</v>
      </c>
      <c r="B229" s="173" t="s">
        <v>606</v>
      </c>
      <c r="C229" s="36" t="s">
        <v>2085</v>
      </c>
      <c r="D229" s="19" t="s">
        <v>28</v>
      </c>
      <c r="E229" s="20">
        <v>2</v>
      </c>
      <c r="F229" s="21">
        <v>589.88000000000011</v>
      </c>
      <c r="G229" s="21">
        <f t="shared" si="10"/>
        <v>1179.76</v>
      </c>
      <c r="H229" s="22"/>
    </row>
    <row r="230" spans="1:8" ht="24" x14ac:dyDescent="0.2">
      <c r="A230" s="35" t="s">
        <v>233</v>
      </c>
      <c r="B230" s="173" t="s">
        <v>607</v>
      </c>
      <c r="C230" s="36" t="s">
        <v>435</v>
      </c>
      <c r="D230" s="19" t="s">
        <v>28</v>
      </c>
      <c r="E230" s="20">
        <v>6</v>
      </c>
      <c r="F230" s="21">
        <v>335.69</v>
      </c>
      <c r="G230" s="21">
        <f t="shared" si="10"/>
        <v>2014.14</v>
      </c>
      <c r="H230" s="22"/>
    </row>
    <row r="231" spans="1:8" ht="36" x14ac:dyDescent="0.2">
      <c r="A231" s="35" t="s">
        <v>234</v>
      </c>
      <c r="B231" s="173" t="s">
        <v>608</v>
      </c>
      <c r="C231" s="36" t="s">
        <v>436</v>
      </c>
      <c r="D231" s="19" t="s">
        <v>12</v>
      </c>
      <c r="E231" s="20">
        <v>23.2</v>
      </c>
      <c r="F231" s="21">
        <v>744.23000000000013</v>
      </c>
      <c r="G231" s="21">
        <f t="shared" si="10"/>
        <v>17266.14</v>
      </c>
      <c r="H231" s="22"/>
    </row>
    <row r="232" spans="1:8" ht="36" x14ac:dyDescent="0.2">
      <c r="A232" s="35" t="s">
        <v>235</v>
      </c>
      <c r="B232" s="173" t="s">
        <v>609</v>
      </c>
      <c r="C232" s="36" t="s">
        <v>437</v>
      </c>
      <c r="D232" s="19" t="s">
        <v>28</v>
      </c>
      <c r="E232" s="20">
        <v>1</v>
      </c>
      <c r="F232" s="21">
        <v>5884.2500000000009</v>
      </c>
      <c r="G232" s="21">
        <f t="shared" si="10"/>
        <v>5884.25</v>
      </c>
      <c r="H232" s="22"/>
    </row>
    <row r="233" spans="1:8" ht="36" x14ac:dyDescent="0.2">
      <c r="A233" s="35" t="s">
        <v>236</v>
      </c>
      <c r="B233" s="173" t="s">
        <v>610</v>
      </c>
      <c r="C233" s="36" t="s">
        <v>438</v>
      </c>
      <c r="D233" s="19" t="s">
        <v>67</v>
      </c>
      <c r="E233" s="20">
        <v>11.2</v>
      </c>
      <c r="F233" s="21">
        <v>314.42</v>
      </c>
      <c r="G233" s="21">
        <f t="shared" si="10"/>
        <v>3521.5</v>
      </c>
      <c r="H233" s="22"/>
    </row>
    <row r="234" spans="1:8" ht="24" x14ac:dyDescent="0.2">
      <c r="A234" s="35" t="s">
        <v>361</v>
      </c>
      <c r="B234" s="173" t="s">
        <v>611</v>
      </c>
      <c r="C234" s="36" t="s">
        <v>439</v>
      </c>
      <c r="D234" s="19" t="s">
        <v>28</v>
      </c>
      <c r="E234" s="20">
        <v>1</v>
      </c>
      <c r="F234" s="21">
        <v>862.28</v>
      </c>
      <c r="G234" s="21">
        <f t="shared" si="10"/>
        <v>862.28</v>
      </c>
      <c r="H234" s="22"/>
    </row>
    <row r="235" spans="1:8" ht="48" x14ac:dyDescent="0.2">
      <c r="A235" s="35" t="s">
        <v>362</v>
      </c>
      <c r="B235" s="173" t="s">
        <v>612</v>
      </c>
      <c r="C235" s="36" t="s">
        <v>440</v>
      </c>
      <c r="D235" s="19" t="s">
        <v>12</v>
      </c>
      <c r="E235" s="20">
        <v>219</v>
      </c>
      <c r="F235" s="21">
        <v>750.43000000000018</v>
      </c>
      <c r="G235" s="21">
        <f t="shared" si="10"/>
        <v>164344.17000000001</v>
      </c>
      <c r="H235" s="22"/>
    </row>
    <row r="236" spans="1:8" x14ac:dyDescent="0.2">
      <c r="A236" s="35"/>
      <c r="B236" s="173"/>
      <c r="C236" s="36"/>
      <c r="D236" s="19"/>
      <c r="E236" s="20"/>
      <c r="F236" s="21"/>
      <c r="G236" s="21"/>
      <c r="H236" s="22"/>
    </row>
    <row r="237" spans="1:8" ht="24" x14ac:dyDescent="0.2">
      <c r="A237" s="158" t="s">
        <v>426</v>
      </c>
      <c r="B237" s="173"/>
      <c r="C237" s="159" t="s">
        <v>2086</v>
      </c>
      <c r="D237" s="31"/>
      <c r="E237" s="32"/>
      <c r="F237" s="33"/>
      <c r="G237" s="33"/>
      <c r="H237" s="183"/>
    </row>
    <row r="238" spans="1:8" ht="36" x14ac:dyDescent="0.2">
      <c r="A238" s="35" t="s">
        <v>451</v>
      </c>
      <c r="B238" s="173" t="s">
        <v>613</v>
      </c>
      <c r="C238" s="36" t="s">
        <v>441</v>
      </c>
      <c r="D238" s="19" t="s">
        <v>28</v>
      </c>
      <c r="E238" s="20">
        <v>1</v>
      </c>
      <c r="F238" s="21">
        <v>22397.64</v>
      </c>
      <c r="G238" s="21">
        <f t="shared" ref="G238:G247" si="11">ROUND(E238*F238,2)</f>
        <v>22397.64</v>
      </c>
      <c r="H238" s="22"/>
    </row>
    <row r="239" spans="1:8" ht="36" x14ac:dyDescent="0.2">
      <c r="A239" s="35" t="s">
        <v>452</v>
      </c>
      <c r="B239" s="173" t="s">
        <v>614</v>
      </c>
      <c r="C239" s="36" t="s">
        <v>442</v>
      </c>
      <c r="D239" s="19" t="s">
        <v>28</v>
      </c>
      <c r="E239" s="20">
        <v>1</v>
      </c>
      <c r="F239" s="21">
        <v>15651.13</v>
      </c>
      <c r="G239" s="21">
        <f t="shared" si="11"/>
        <v>15651.13</v>
      </c>
      <c r="H239" s="22"/>
    </row>
    <row r="240" spans="1:8" ht="36" x14ac:dyDescent="0.2">
      <c r="A240" s="35" t="s">
        <v>453</v>
      </c>
      <c r="B240" s="173" t="s">
        <v>615</v>
      </c>
      <c r="C240" s="36" t="s">
        <v>443</v>
      </c>
      <c r="D240" s="19" t="s">
        <v>28</v>
      </c>
      <c r="E240" s="20">
        <v>1</v>
      </c>
      <c r="F240" s="21">
        <v>28277.03</v>
      </c>
      <c r="G240" s="21">
        <f t="shared" si="11"/>
        <v>28277.03</v>
      </c>
      <c r="H240" s="22"/>
    </row>
    <row r="241" spans="1:8" ht="36" x14ac:dyDescent="0.2">
      <c r="A241" s="35" t="s">
        <v>454</v>
      </c>
      <c r="B241" s="173" t="s">
        <v>616</v>
      </c>
      <c r="C241" s="36" t="s">
        <v>444</v>
      </c>
      <c r="D241" s="19" t="s">
        <v>28</v>
      </c>
      <c r="E241" s="20">
        <v>1</v>
      </c>
      <c r="F241" s="21">
        <v>73597.259999999995</v>
      </c>
      <c r="G241" s="21">
        <f t="shared" si="11"/>
        <v>73597.259999999995</v>
      </c>
      <c r="H241" s="22"/>
    </row>
    <row r="242" spans="1:8" ht="36" x14ac:dyDescent="0.2">
      <c r="A242" s="35" t="s">
        <v>455</v>
      </c>
      <c r="B242" s="173" t="s">
        <v>617</v>
      </c>
      <c r="C242" s="36" t="s">
        <v>445</v>
      </c>
      <c r="D242" s="19" t="s">
        <v>28</v>
      </c>
      <c r="E242" s="20">
        <v>1</v>
      </c>
      <c r="F242" s="21">
        <v>16098.31</v>
      </c>
      <c r="G242" s="21">
        <f t="shared" si="11"/>
        <v>16098.31</v>
      </c>
      <c r="H242" s="22"/>
    </row>
    <row r="243" spans="1:8" ht="36" x14ac:dyDescent="0.2">
      <c r="A243" s="35" t="s">
        <v>456</v>
      </c>
      <c r="B243" s="173" t="s">
        <v>618</v>
      </c>
      <c r="C243" s="36" t="s">
        <v>446</v>
      </c>
      <c r="D243" s="19" t="s">
        <v>28</v>
      </c>
      <c r="E243" s="20">
        <v>1</v>
      </c>
      <c r="F243" s="21">
        <v>21464.41</v>
      </c>
      <c r="G243" s="21">
        <f t="shared" si="11"/>
        <v>21464.41</v>
      </c>
      <c r="H243" s="22"/>
    </row>
    <row r="244" spans="1:8" ht="36" x14ac:dyDescent="0.2">
      <c r="A244" s="35" t="s">
        <v>457</v>
      </c>
      <c r="B244" s="173" t="s">
        <v>619</v>
      </c>
      <c r="C244" s="36" t="s">
        <v>447</v>
      </c>
      <c r="D244" s="19" t="s">
        <v>28</v>
      </c>
      <c r="E244" s="20">
        <v>1</v>
      </c>
      <c r="F244" s="21">
        <v>69927.02</v>
      </c>
      <c r="G244" s="21">
        <f t="shared" si="11"/>
        <v>69927.02</v>
      </c>
      <c r="H244" s="22"/>
    </row>
    <row r="245" spans="1:8" ht="36" x14ac:dyDescent="0.2">
      <c r="A245" s="35" t="s">
        <v>458</v>
      </c>
      <c r="B245" s="173" t="s">
        <v>620</v>
      </c>
      <c r="C245" s="36" t="s">
        <v>448</v>
      </c>
      <c r="D245" s="19" t="s">
        <v>28</v>
      </c>
      <c r="E245" s="20">
        <v>1</v>
      </c>
      <c r="F245" s="21">
        <v>27098.82</v>
      </c>
      <c r="G245" s="21">
        <f t="shared" si="11"/>
        <v>27098.82</v>
      </c>
      <c r="H245" s="22"/>
    </row>
    <row r="246" spans="1:8" ht="36" x14ac:dyDescent="0.2">
      <c r="A246" s="35" t="s">
        <v>459</v>
      </c>
      <c r="B246" s="173" t="s">
        <v>621</v>
      </c>
      <c r="C246" s="36" t="s">
        <v>449</v>
      </c>
      <c r="D246" s="19" t="s">
        <v>28</v>
      </c>
      <c r="E246" s="20">
        <v>1</v>
      </c>
      <c r="F246" s="21">
        <v>70530.710000000006</v>
      </c>
      <c r="G246" s="21">
        <f t="shared" si="11"/>
        <v>70530.710000000006</v>
      </c>
      <c r="H246" s="22"/>
    </row>
    <row r="247" spans="1:8" ht="36" x14ac:dyDescent="0.2">
      <c r="A247" s="35" t="s">
        <v>460</v>
      </c>
      <c r="B247" s="173" t="s">
        <v>622</v>
      </c>
      <c r="C247" s="36" t="s">
        <v>450</v>
      </c>
      <c r="D247" s="19" t="s">
        <v>28</v>
      </c>
      <c r="E247" s="20">
        <v>1</v>
      </c>
      <c r="F247" s="21">
        <v>53417.99</v>
      </c>
      <c r="G247" s="21">
        <f t="shared" si="11"/>
        <v>53417.99</v>
      </c>
      <c r="H247" s="22"/>
    </row>
    <row r="248" spans="1:8" x14ac:dyDescent="0.2">
      <c r="A248" s="35"/>
      <c r="B248" s="173"/>
      <c r="C248" s="36"/>
      <c r="D248" s="19"/>
      <c r="E248" s="20"/>
      <c r="F248" s="20"/>
      <c r="G248" s="21"/>
      <c r="H248" s="22"/>
    </row>
    <row r="249" spans="1:8" x14ac:dyDescent="0.2">
      <c r="A249" s="35"/>
      <c r="B249" s="173"/>
      <c r="C249" s="36"/>
      <c r="D249" s="19"/>
      <c r="E249" s="20"/>
      <c r="F249" s="20"/>
      <c r="G249" s="21"/>
      <c r="H249" s="22"/>
    </row>
    <row r="250" spans="1:8" x14ac:dyDescent="0.2">
      <c r="A250" s="29" t="s">
        <v>166</v>
      </c>
      <c r="B250" s="172"/>
      <c r="C250" s="30" t="s">
        <v>167</v>
      </c>
      <c r="D250" s="155"/>
      <c r="E250" s="156"/>
      <c r="F250" s="156"/>
      <c r="G250" s="157"/>
      <c r="H250" s="34"/>
    </row>
    <row r="251" spans="1:8" ht="36" x14ac:dyDescent="0.2">
      <c r="A251" s="35" t="s">
        <v>168</v>
      </c>
      <c r="B251" s="173" t="s">
        <v>623</v>
      </c>
      <c r="C251" s="36" t="s">
        <v>1555</v>
      </c>
      <c r="D251" s="19" t="s">
        <v>12</v>
      </c>
      <c r="E251" s="20">
        <v>1336</v>
      </c>
      <c r="F251" s="21">
        <v>31.560000000000002</v>
      </c>
      <c r="G251" s="21">
        <f t="shared" ref="G251:G254" si="12">ROUND(E251*F251,2)</f>
        <v>42164.160000000003</v>
      </c>
      <c r="H251" s="22"/>
    </row>
    <row r="252" spans="1:8" ht="36" x14ac:dyDescent="0.2">
      <c r="A252" s="35" t="s">
        <v>169</v>
      </c>
      <c r="B252" s="173" t="s">
        <v>624</v>
      </c>
      <c r="C252" s="36" t="s">
        <v>1556</v>
      </c>
      <c r="D252" s="19" t="s">
        <v>12</v>
      </c>
      <c r="E252" s="20">
        <v>140</v>
      </c>
      <c r="F252" s="21">
        <v>63.24</v>
      </c>
      <c r="G252" s="21">
        <f t="shared" si="12"/>
        <v>8853.6</v>
      </c>
      <c r="H252" s="22"/>
    </row>
    <row r="253" spans="1:8" ht="36" x14ac:dyDescent="0.2">
      <c r="A253" s="35" t="s">
        <v>170</v>
      </c>
      <c r="B253" s="173" t="s">
        <v>625</v>
      </c>
      <c r="C253" s="36" t="s">
        <v>1484</v>
      </c>
      <c r="D253" s="19" t="s">
        <v>12</v>
      </c>
      <c r="E253" s="20">
        <v>62.4</v>
      </c>
      <c r="F253" s="21">
        <v>70.17</v>
      </c>
      <c r="G253" s="21">
        <f t="shared" si="12"/>
        <v>4378.6099999999997</v>
      </c>
      <c r="H253" s="22"/>
    </row>
    <row r="254" spans="1:8" ht="36" x14ac:dyDescent="0.2">
      <c r="A254" s="35" t="s">
        <v>363</v>
      </c>
      <c r="B254" s="173" t="s">
        <v>626</v>
      </c>
      <c r="C254" s="36" t="s">
        <v>1485</v>
      </c>
      <c r="D254" s="19" t="s">
        <v>12</v>
      </c>
      <c r="E254" s="20">
        <v>189.9</v>
      </c>
      <c r="F254" s="21">
        <v>84.460000000000008</v>
      </c>
      <c r="G254" s="21">
        <f t="shared" si="12"/>
        <v>16038.95</v>
      </c>
      <c r="H254" s="22"/>
    </row>
    <row r="255" spans="1:8" x14ac:dyDescent="0.2">
      <c r="A255" s="35"/>
      <c r="B255" s="173"/>
      <c r="C255" s="36"/>
      <c r="D255" s="19"/>
      <c r="E255" s="20"/>
      <c r="F255" s="20"/>
      <c r="G255" s="21"/>
      <c r="H255" s="22"/>
    </row>
    <row r="256" spans="1:8" x14ac:dyDescent="0.2">
      <c r="A256" s="35"/>
      <c r="B256" s="173"/>
      <c r="C256" s="36"/>
      <c r="D256" s="19"/>
      <c r="E256" s="20"/>
      <c r="F256" s="20"/>
      <c r="G256" s="21"/>
      <c r="H256" s="22"/>
    </row>
    <row r="257" spans="1:8" x14ac:dyDescent="0.2">
      <c r="A257" s="29" t="s">
        <v>171</v>
      </c>
      <c r="B257" s="172"/>
      <c r="C257" s="30" t="s">
        <v>172</v>
      </c>
      <c r="D257" s="155"/>
      <c r="E257" s="156"/>
      <c r="F257" s="156"/>
      <c r="G257" s="157"/>
      <c r="H257" s="34"/>
    </row>
    <row r="258" spans="1:8" ht="24" x14ac:dyDescent="0.2">
      <c r="A258" s="35" t="s">
        <v>173</v>
      </c>
      <c r="B258" s="173" t="s">
        <v>198</v>
      </c>
      <c r="C258" s="36" t="s">
        <v>2087</v>
      </c>
      <c r="D258" s="19" t="s">
        <v>67</v>
      </c>
      <c r="E258" s="20">
        <v>895</v>
      </c>
      <c r="F258" s="20">
        <v>38.380000000000003</v>
      </c>
      <c r="G258" s="21">
        <f t="shared" ref="G258:G270" si="13">ROUND(E258*F258,2)</f>
        <v>34350.1</v>
      </c>
      <c r="H258" s="22"/>
    </row>
    <row r="259" spans="1:8" ht="24" x14ac:dyDescent="0.2">
      <c r="A259" s="35" t="s">
        <v>174</v>
      </c>
      <c r="B259" s="173" t="s">
        <v>462</v>
      </c>
      <c r="C259" s="36" t="s">
        <v>2088</v>
      </c>
      <c r="D259" s="19" t="s">
        <v>12</v>
      </c>
      <c r="E259" s="20">
        <v>380</v>
      </c>
      <c r="F259" s="20">
        <v>8.83</v>
      </c>
      <c r="G259" s="21">
        <f t="shared" si="13"/>
        <v>3355.4</v>
      </c>
      <c r="H259" s="22"/>
    </row>
    <row r="260" spans="1:8" ht="24" x14ac:dyDescent="0.2">
      <c r="A260" s="35" t="s">
        <v>175</v>
      </c>
      <c r="B260" s="173" t="s">
        <v>122</v>
      </c>
      <c r="C260" s="36" t="s">
        <v>75</v>
      </c>
      <c r="D260" s="19" t="s">
        <v>67</v>
      </c>
      <c r="E260" s="20">
        <v>7492</v>
      </c>
      <c r="F260" s="20">
        <v>1.67</v>
      </c>
      <c r="G260" s="21">
        <f t="shared" si="13"/>
        <v>12511.64</v>
      </c>
      <c r="H260" s="22"/>
    </row>
    <row r="261" spans="1:8" ht="36" x14ac:dyDescent="0.2">
      <c r="A261" s="35" t="s">
        <v>176</v>
      </c>
      <c r="B261" s="173" t="s">
        <v>123</v>
      </c>
      <c r="C261" s="36" t="s">
        <v>366</v>
      </c>
      <c r="D261" s="19" t="s">
        <v>67</v>
      </c>
      <c r="E261" s="20">
        <v>7492</v>
      </c>
      <c r="F261" s="20">
        <v>11.01</v>
      </c>
      <c r="G261" s="21">
        <f t="shared" si="13"/>
        <v>82486.92</v>
      </c>
      <c r="H261" s="22"/>
    </row>
    <row r="262" spans="1:8" ht="36" x14ac:dyDescent="0.2">
      <c r="A262" s="35" t="s">
        <v>177</v>
      </c>
      <c r="B262" s="173" t="s">
        <v>318</v>
      </c>
      <c r="C262" s="36" t="s">
        <v>319</v>
      </c>
      <c r="D262" s="19" t="s">
        <v>67</v>
      </c>
      <c r="E262" s="20">
        <v>7492</v>
      </c>
      <c r="F262" s="20">
        <v>12.35</v>
      </c>
      <c r="G262" s="21">
        <f t="shared" si="13"/>
        <v>92526.2</v>
      </c>
      <c r="H262" s="22"/>
    </row>
    <row r="263" spans="1:8" ht="24" x14ac:dyDescent="0.2">
      <c r="A263" s="35" t="s">
        <v>178</v>
      </c>
      <c r="B263" s="173" t="s">
        <v>315</v>
      </c>
      <c r="C263" s="36" t="s">
        <v>314</v>
      </c>
      <c r="D263" s="19" t="s">
        <v>67</v>
      </c>
      <c r="E263" s="20">
        <v>6986</v>
      </c>
      <c r="F263" s="20">
        <v>1.97</v>
      </c>
      <c r="G263" s="21">
        <f t="shared" si="13"/>
        <v>13762.42</v>
      </c>
      <c r="H263" s="22"/>
    </row>
    <row r="264" spans="1:8" ht="36" x14ac:dyDescent="0.2">
      <c r="A264" s="35" t="s">
        <v>179</v>
      </c>
      <c r="B264" s="173" t="s">
        <v>316</v>
      </c>
      <c r="C264" s="36" t="s">
        <v>367</v>
      </c>
      <c r="D264" s="19" t="s">
        <v>67</v>
      </c>
      <c r="E264" s="20">
        <v>6986</v>
      </c>
      <c r="F264" s="20">
        <v>19.89</v>
      </c>
      <c r="G264" s="21">
        <f t="shared" si="13"/>
        <v>138951.54</v>
      </c>
      <c r="H264" s="22"/>
    </row>
    <row r="265" spans="1:8" ht="36" x14ac:dyDescent="0.2">
      <c r="A265" s="35" t="s">
        <v>364</v>
      </c>
      <c r="B265" s="173" t="s">
        <v>317</v>
      </c>
      <c r="C265" s="36" t="s">
        <v>320</v>
      </c>
      <c r="D265" s="19" t="s">
        <v>67</v>
      </c>
      <c r="E265" s="20">
        <v>6986</v>
      </c>
      <c r="F265" s="20">
        <v>13.74</v>
      </c>
      <c r="G265" s="21">
        <f t="shared" si="13"/>
        <v>95987.64</v>
      </c>
      <c r="H265" s="22"/>
    </row>
    <row r="266" spans="1:8" ht="24" x14ac:dyDescent="0.2">
      <c r="A266" s="35" t="s">
        <v>365</v>
      </c>
      <c r="B266" s="173" t="s">
        <v>124</v>
      </c>
      <c r="C266" s="36" t="s">
        <v>2089</v>
      </c>
      <c r="D266" s="19" t="s">
        <v>67</v>
      </c>
      <c r="E266" s="20">
        <v>52</v>
      </c>
      <c r="F266" s="20">
        <v>21.88</v>
      </c>
      <c r="G266" s="21">
        <f t="shared" si="13"/>
        <v>1137.76</v>
      </c>
      <c r="H266" s="22"/>
    </row>
    <row r="267" spans="1:8" ht="24" x14ac:dyDescent="0.2">
      <c r="A267" s="35" t="s">
        <v>465</v>
      </c>
      <c r="B267" s="173" t="s">
        <v>125</v>
      </c>
      <c r="C267" s="36" t="s">
        <v>2090</v>
      </c>
      <c r="D267" s="19" t="s">
        <v>67</v>
      </c>
      <c r="E267" s="20">
        <v>52</v>
      </c>
      <c r="F267" s="20">
        <v>16.440000000000001</v>
      </c>
      <c r="G267" s="21">
        <f t="shared" si="13"/>
        <v>854.88</v>
      </c>
      <c r="H267" s="22"/>
    </row>
    <row r="268" spans="1:8" ht="24" x14ac:dyDescent="0.2">
      <c r="A268" s="35" t="s">
        <v>466</v>
      </c>
      <c r="B268" s="173" t="s">
        <v>463</v>
      </c>
      <c r="C268" s="36" t="s">
        <v>469</v>
      </c>
      <c r="D268" s="19" t="s">
        <v>67</v>
      </c>
      <c r="E268" s="20">
        <v>2625</v>
      </c>
      <c r="F268" s="20">
        <v>1.8</v>
      </c>
      <c r="G268" s="21">
        <f t="shared" si="13"/>
        <v>4725</v>
      </c>
      <c r="H268" s="22"/>
    </row>
    <row r="269" spans="1:8" ht="24" x14ac:dyDescent="0.2">
      <c r="A269" s="35" t="s">
        <v>467</v>
      </c>
      <c r="B269" s="173" t="s">
        <v>464</v>
      </c>
      <c r="C269" s="36" t="s">
        <v>470</v>
      </c>
      <c r="D269" s="19" t="s">
        <v>67</v>
      </c>
      <c r="E269" s="20">
        <v>2625</v>
      </c>
      <c r="F269" s="20">
        <v>18.55</v>
      </c>
      <c r="G269" s="21">
        <f t="shared" si="13"/>
        <v>48693.75</v>
      </c>
      <c r="H269" s="22"/>
    </row>
    <row r="270" spans="1:8" ht="36" x14ac:dyDescent="0.2">
      <c r="A270" s="35" t="s">
        <v>468</v>
      </c>
      <c r="B270" s="173" t="s">
        <v>472</v>
      </c>
      <c r="C270" s="36" t="s">
        <v>471</v>
      </c>
      <c r="D270" s="19" t="s">
        <v>67</v>
      </c>
      <c r="E270" s="20">
        <v>2625</v>
      </c>
      <c r="F270" s="20">
        <v>17.52</v>
      </c>
      <c r="G270" s="21">
        <f t="shared" si="13"/>
        <v>45990</v>
      </c>
      <c r="H270" s="22"/>
    </row>
    <row r="271" spans="1:8" x14ac:dyDescent="0.2">
      <c r="A271" s="35"/>
      <c r="B271" s="173"/>
      <c r="C271" s="36"/>
      <c r="D271" s="19"/>
      <c r="E271" s="20"/>
      <c r="F271" s="20"/>
      <c r="G271" s="21"/>
      <c r="H271" s="22"/>
    </row>
    <row r="272" spans="1:8" x14ac:dyDescent="0.2">
      <c r="A272" s="35"/>
      <c r="B272" s="173"/>
      <c r="C272" s="36"/>
      <c r="D272" s="19"/>
      <c r="E272" s="20"/>
      <c r="F272" s="20"/>
      <c r="G272" s="21"/>
      <c r="H272" s="22"/>
    </row>
    <row r="273" spans="1:8" x14ac:dyDescent="0.2">
      <c r="A273" s="29" t="s">
        <v>180</v>
      </c>
      <c r="B273" s="172"/>
      <c r="C273" s="30" t="s">
        <v>182</v>
      </c>
      <c r="D273" s="19"/>
      <c r="E273" s="20"/>
      <c r="F273" s="20"/>
      <c r="G273" s="21"/>
      <c r="H273" s="22"/>
    </row>
    <row r="274" spans="1:8" x14ac:dyDescent="0.2">
      <c r="A274" s="158" t="s">
        <v>181</v>
      </c>
      <c r="B274" s="173"/>
      <c r="C274" s="159" t="s">
        <v>184</v>
      </c>
      <c r="D274" s="31"/>
      <c r="E274" s="32"/>
      <c r="F274" s="32"/>
      <c r="G274" s="33"/>
      <c r="H274" s="34"/>
    </row>
    <row r="275" spans="1:8" ht="24" x14ac:dyDescent="0.2">
      <c r="A275" s="35" t="s">
        <v>183</v>
      </c>
      <c r="B275" s="173" t="s">
        <v>627</v>
      </c>
      <c r="C275" s="36" t="s">
        <v>1482</v>
      </c>
      <c r="D275" s="19" t="s">
        <v>67</v>
      </c>
      <c r="E275" s="20">
        <v>42.5</v>
      </c>
      <c r="F275" s="21">
        <v>1239.5700000000002</v>
      </c>
      <c r="G275" s="21">
        <f t="shared" ref="G275:G289" si="14">ROUND(E275*F275,2)</f>
        <v>52681.73</v>
      </c>
      <c r="H275" s="22"/>
    </row>
    <row r="276" spans="1:8" ht="24" x14ac:dyDescent="0.2">
      <c r="A276" s="35" t="s">
        <v>185</v>
      </c>
      <c r="B276" s="173" t="s">
        <v>628</v>
      </c>
      <c r="C276" s="36" t="s">
        <v>485</v>
      </c>
      <c r="D276" s="19" t="s">
        <v>28</v>
      </c>
      <c r="E276" s="20">
        <v>64</v>
      </c>
      <c r="F276" s="21">
        <v>440.57</v>
      </c>
      <c r="G276" s="21">
        <f t="shared" si="14"/>
        <v>28196.48</v>
      </c>
      <c r="H276" s="22"/>
    </row>
    <row r="277" spans="1:8" ht="24" x14ac:dyDescent="0.2">
      <c r="A277" s="35" t="s">
        <v>186</v>
      </c>
      <c r="B277" s="173" t="s">
        <v>629</v>
      </c>
      <c r="C277" s="36" t="s">
        <v>474</v>
      </c>
      <c r="D277" s="19" t="s">
        <v>28</v>
      </c>
      <c r="E277" s="20">
        <v>8</v>
      </c>
      <c r="F277" s="21">
        <v>363.66</v>
      </c>
      <c r="G277" s="21">
        <f t="shared" si="14"/>
        <v>2909.28</v>
      </c>
      <c r="H277" s="22"/>
    </row>
    <row r="278" spans="1:8" ht="24" x14ac:dyDescent="0.2">
      <c r="A278" s="35" t="s">
        <v>187</v>
      </c>
      <c r="B278" s="173" t="s">
        <v>630</v>
      </c>
      <c r="C278" s="36" t="s">
        <v>480</v>
      </c>
      <c r="D278" s="19" t="s">
        <v>28</v>
      </c>
      <c r="E278" s="20">
        <v>57</v>
      </c>
      <c r="F278" s="21">
        <v>327.19</v>
      </c>
      <c r="G278" s="21">
        <f t="shared" si="14"/>
        <v>18649.830000000002</v>
      </c>
      <c r="H278" s="22"/>
    </row>
    <row r="279" spans="1:8" ht="24" x14ac:dyDescent="0.2">
      <c r="A279" s="35" t="s">
        <v>188</v>
      </c>
      <c r="B279" s="173" t="s">
        <v>631</v>
      </c>
      <c r="C279" s="36" t="s">
        <v>475</v>
      </c>
      <c r="D279" s="19" t="s">
        <v>28</v>
      </c>
      <c r="E279" s="20">
        <v>11</v>
      </c>
      <c r="F279" s="21">
        <v>1174.81</v>
      </c>
      <c r="G279" s="21">
        <f t="shared" si="14"/>
        <v>12922.91</v>
      </c>
      <c r="H279" s="22"/>
    </row>
    <row r="280" spans="1:8" ht="24" x14ac:dyDescent="0.2">
      <c r="A280" s="35" t="s">
        <v>189</v>
      </c>
      <c r="B280" s="173" t="s">
        <v>632</v>
      </c>
      <c r="C280" s="36" t="s">
        <v>476</v>
      </c>
      <c r="D280" s="19" t="s">
        <v>28</v>
      </c>
      <c r="E280" s="20">
        <v>8</v>
      </c>
      <c r="F280" s="21">
        <v>445.84</v>
      </c>
      <c r="G280" s="21">
        <f t="shared" si="14"/>
        <v>3566.72</v>
      </c>
      <c r="H280" s="22"/>
    </row>
    <row r="281" spans="1:8" ht="24" x14ac:dyDescent="0.2">
      <c r="A281" s="35" t="s">
        <v>190</v>
      </c>
      <c r="B281" s="173" t="s">
        <v>633</v>
      </c>
      <c r="C281" s="36" t="s">
        <v>481</v>
      </c>
      <c r="D281" s="19" t="s">
        <v>28</v>
      </c>
      <c r="E281" s="20">
        <v>36</v>
      </c>
      <c r="F281" s="21">
        <v>361.21</v>
      </c>
      <c r="G281" s="21">
        <f t="shared" si="14"/>
        <v>13003.56</v>
      </c>
      <c r="H281" s="22"/>
    </row>
    <row r="282" spans="1:8" ht="36" x14ac:dyDescent="0.2">
      <c r="A282" s="35" t="s">
        <v>191</v>
      </c>
      <c r="B282" s="173" t="s">
        <v>634</v>
      </c>
      <c r="C282" s="36" t="s">
        <v>2091</v>
      </c>
      <c r="D282" s="19" t="s">
        <v>28</v>
      </c>
      <c r="E282" s="20">
        <v>36</v>
      </c>
      <c r="F282" s="21">
        <v>1054.7200000000003</v>
      </c>
      <c r="G282" s="21">
        <f t="shared" si="14"/>
        <v>37969.919999999998</v>
      </c>
      <c r="H282" s="22"/>
    </row>
    <row r="283" spans="1:8" ht="36" x14ac:dyDescent="0.2">
      <c r="A283" s="35" t="s">
        <v>192</v>
      </c>
      <c r="B283" s="173" t="s">
        <v>635</v>
      </c>
      <c r="C283" s="36" t="s">
        <v>482</v>
      </c>
      <c r="D283" s="19" t="s">
        <v>28</v>
      </c>
      <c r="E283" s="20">
        <v>9</v>
      </c>
      <c r="F283" s="21">
        <v>1381.5</v>
      </c>
      <c r="G283" s="21">
        <f t="shared" si="14"/>
        <v>12433.5</v>
      </c>
      <c r="H283" s="22"/>
    </row>
    <row r="284" spans="1:8" ht="24" x14ac:dyDescent="0.2">
      <c r="A284" s="35" t="s">
        <v>193</v>
      </c>
      <c r="B284" s="173" t="s">
        <v>636</v>
      </c>
      <c r="C284" s="36" t="s">
        <v>477</v>
      </c>
      <c r="D284" s="19" t="s">
        <v>28</v>
      </c>
      <c r="E284" s="20">
        <v>12</v>
      </c>
      <c r="F284" s="21">
        <v>381.01</v>
      </c>
      <c r="G284" s="21">
        <f t="shared" si="14"/>
        <v>4572.12</v>
      </c>
      <c r="H284" s="22"/>
    </row>
    <row r="285" spans="1:8" ht="24" x14ac:dyDescent="0.2">
      <c r="A285" s="35" t="s">
        <v>194</v>
      </c>
      <c r="B285" s="173" t="s">
        <v>637</v>
      </c>
      <c r="C285" s="36" t="s">
        <v>483</v>
      </c>
      <c r="D285" s="19" t="s">
        <v>28</v>
      </c>
      <c r="E285" s="20">
        <v>8</v>
      </c>
      <c r="F285" s="21">
        <v>511.62999999999994</v>
      </c>
      <c r="G285" s="21">
        <f t="shared" si="14"/>
        <v>4093.04</v>
      </c>
      <c r="H285" s="22"/>
    </row>
    <row r="286" spans="1:8" ht="24" x14ac:dyDescent="0.2">
      <c r="A286" s="35" t="s">
        <v>237</v>
      </c>
      <c r="B286" s="173" t="s">
        <v>638</v>
      </c>
      <c r="C286" s="36" t="s">
        <v>478</v>
      </c>
      <c r="D286" s="19" t="s">
        <v>28</v>
      </c>
      <c r="E286" s="20">
        <v>8</v>
      </c>
      <c r="F286" s="21">
        <v>525.75</v>
      </c>
      <c r="G286" s="21">
        <f t="shared" si="14"/>
        <v>4206</v>
      </c>
      <c r="H286" s="22"/>
    </row>
    <row r="287" spans="1:8" ht="24" x14ac:dyDescent="0.2">
      <c r="A287" s="35" t="s">
        <v>238</v>
      </c>
      <c r="B287" s="173" t="s">
        <v>639</v>
      </c>
      <c r="C287" s="36" t="s">
        <v>484</v>
      </c>
      <c r="D287" s="19" t="s">
        <v>28</v>
      </c>
      <c r="E287" s="20">
        <v>2</v>
      </c>
      <c r="F287" s="21">
        <v>427.35</v>
      </c>
      <c r="G287" s="21">
        <f t="shared" si="14"/>
        <v>854.7</v>
      </c>
      <c r="H287" s="22"/>
    </row>
    <row r="288" spans="1:8" ht="24" x14ac:dyDescent="0.2">
      <c r="A288" s="35" t="s">
        <v>239</v>
      </c>
      <c r="B288" s="173" t="s">
        <v>640</v>
      </c>
      <c r="C288" s="36" t="s">
        <v>2092</v>
      </c>
      <c r="D288" s="19" t="s">
        <v>28</v>
      </c>
      <c r="E288" s="20">
        <v>2</v>
      </c>
      <c r="F288" s="21">
        <v>217.62</v>
      </c>
      <c r="G288" s="21">
        <f t="shared" si="14"/>
        <v>435.24</v>
      </c>
      <c r="H288" s="22"/>
    </row>
    <row r="289" spans="1:8" ht="24" x14ac:dyDescent="0.2">
      <c r="A289" s="35" t="s">
        <v>240</v>
      </c>
      <c r="B289" s="173" t="s">
        <v>479</v>
      </c>
      <c r="C289" s="36" t="s">
        <v>2093</v>
      </c>
      <c r="D289" s="19" t="s">
        <v>67</v>
      </c>
      <c r="E289" s="20">
        <v>49</v>
      </c>
      <c r="F289" s="21">
        <v>421.09</v>
      </c>
      <c r="G289" s="21">
        <f t="shared" si="14"/>
        <v>20633.41</v>
      </c>
      <c r="H289" s="22"/>
    </row>
    <row r="290" spans="1:8" x14ac:dyDescent="0.2">
      <c r="A290" s="35"/>
      <c r="B290" s="173"/>
      <c r="C290" s="36"/>
      <c r="D290" s="19"/>
      <c r="E290" s="20"/>
      <c r="F290" s="20"/>
      <c r="G290" s="21"/>
      <c r="H290" s="22"/>
    </row>
    <row r="291" spans="1:8" x14ac:dyDescent="0.2">
      <c r="A291" s="35"/>
      <c r="B291" s="173"/>
      <c r="C291" s="36"/>
      <c r="D291" s="19"/>
      <c r="E291" s="20"/>
      <c r="F291" s="20"/>
      <c r="G291" s="21"/>
      <c r="H291" s="22"/>
    </row>
    <row r="292" spans="1:8" x14ac:dyDescent="0.2">
      <c r="A292" s="29" t="s">
        <v>195</v>
      </c>
      <c r="B292" s="172"/>
      <c r="C292" s="30" t="s">
        <v>196</v>
      </c>
      <c r="D292" s="19"/>
      <c r="E292" s="20"/>
      <c r="F292" s="20"/>
      <c r="G292" s="21"/>
      <c r="H292" s="22"/>
    </row>
    <row r="293" spans="1:8" ht="48" x14ac:dyDescent="0.2">
      <c r="A293" s="35" t="s">
        <v>197</v>
      </c>
      <c r="B293" s="173" t="s">
        <v>641</v>
      </c>
      <c r="C293" s="36" t="s">
        <v>14</v>
      </c>
      <c r="D293" s="19" t="s">
        <v>67</v>
      </c>
      <c r="E293" s="20">
        <v>7900</v>
      </c>
      <c r="F293" s="21">
        <v>8.7200000000000006</v>
      </c>
      <c r="G293" s="21">
        <f t="shared" ref="G293" si="15">ROUND(E293*F293,2)</f>
        <v>68888</v>
      </c>
      <c r="H293" s="22"/>
    </row>
    <row r="294" spans="1:8" x14ac:dyDescent="0.2">
      <c r="A294" s="35"/>
      <c r="B294" s="173"/>
      <c r="C294" s="36"/>
      <c r="D294" s="19"/>
      <c r="E294" s="20"/>
      <c r="F294" s="20"/>
      <c r="G294" s="21"/>
      <c r="H294" s="22"/>
    </row>
    <row r="295" spans="1:8" x14ac:dyDescent="0.2">
      <c r="A295" s="35"/>
      <c r="B295" s="173"/>
      <c r="C295" s="36"/>
      <c r="D295" s="19"/>
      <c r="E295" s="20"/>
      <c r="F295" s="21"/>
      <c r="G295" s="21"/>
      <c r="H295" s="22"/>
    </row>
    <row r="296" spans="1:8" x14ac:dyDescent="0.2">
      <c r="A296" s="23">
        <v>3</v>
      </c>
      <c r="B296" s="171"/>
      <c r="C296" s="24" t="s">
        <v>386</v>
      </c>
      <c r="D296" s="160"/>
      <c r="E296" s="161"/>
      <c r="F296" s="161"/>
      <c r="G296" s="162"/>
      <c r="H296" s="28">
        <f>SUM(G297:G432)</f>
        <v>1580957.74</v>
      </c>
    </row>
    <row r="297" spans="1:8" x14ac:dyDescent="0.2">
      <c r="A297" s="29" t="s">
        <v>1622</v>
      </c>
      <c r="B297" s="172"/>
      <c r="C297" s="30" t="s">
        <v>126</v>
      </c>
      <c r="D297" s="155"/>
      <c r="E297" s="156"/>
      <c r="F297" s="156"/>
      <c r="G297" s="157"/>
      <c r="H297" s="34"/>
    </row>
    <row r="298" spans="1:8" ht="24" x14ac:dyDescent="0.2">
      <c r="A298" s="35" t="s">
        <v>1623</v>
      </c>
      <c r="B298" s="173" t="s">
        <v>372</v>
      </c>
      <c r="C298" s="36" t="s">
        <v>376</v>
      </c>
      <c r="D298" s="19" t="s">
        <v>12</v>
      </c>
      <c r="E298" s="20">
        <v>239</v>
      </c>
      <c r="F298" s="21">
        <v>32.17</v>
      </c>
      <c r="G298" s="21">
        <f t="shared" ref="G298:G306" si="16">ROUND(E298*F298,2)</f>
        <v>7688.63</v>
      </c>
      <c r="H298" s="22"/>
    </row>
    <row r="299" spans="1:8" ht="24" x14ac:dyDescent="0.2">
      <c r="A299" s="35" t="s">
        <v>1624</v>
      </c>
      <c r="B299" s="173" t="s">
        <v>329</v>
      </c>
      <c r="C299" s="36" t="s">
        <v>89</v>
      </c>
      <c r="D299" s="19" t="s">
        <v>68</v>
      </c>
      <c r="E299" s="20">
        <v>135</v>
      </c>
      <c r="F299" s="21">
        <v>58.41</v>
      </c>
      <c r="G299" s="21">
        <f t="shared" si="16"/>
        <v>7885.35</v>
      </c>
      <c r="H299" s="22"/>
    </row>
    <row r="300" spans="1:8" ht="60" x14ac:dyDescent="0.2">
      <c r="A300" s="35" t="s">
        <v>1625</v>
      </c>
      <c r="B300" s="173" t="s">
        <v>242</v>
      </c>
      <c r="C300" s="36" t="s">
        <v>251</v>
      </c>
      <c r="D300" s="19" t="s">
        <v>68</v>
      </c>
      <c r="E300" s="20">
        <v>1035</v>
      </c>
      <c r="F300" s="21">
        <v>6.88</v>
      </c>
      <c r="G300" s="21">
        <f t="shared" si="16"/>
        <v>7120.8</v>
      </c>
      <c r="H300" s="22"/>
    </row>
    <row r="301" spans="1:8" ht="13.5" x14ac:dyDescent="0.2">
      <c r="A301" s="35" t="s">
        <v>1626</v>
      </c>
      <c r="B301" s="173" t="s">
        <v>254</v>
      </c>
      <c r="C301" s="36" t="s">
        <v>88</v>
      </c>
      <c r="D301" s="19" t="s">
        <v>68</v>
      </c>
      <c r="E301" s="20">
        <v>58</v>
      </c>
      <c r="F301" s="21">
        <v>29.86</v>
      </c>
      <c r="G301" s="21">
        <f t="shared" si="16"/>
        <v>1731.88</v>
      </c>
      <c r="H301" s="22"/>
    </row>
    <row r="302" spans="1:8" ht="60" x14ac:dyDescent="0.2">
      <c r="A302" s="35" t="s">
        <v>1627</v>
      </c>
      <c r="B302" s="173" t="s">
        <v>243</v>
      </c>
      <c r="C302" s="36" t="s">
        <v>244</v>
      </c>
      <c r="D302" s="19" t="s">
        <v>68</v>
      </c>
      <c r="E302" s="20">
        <v>363.5</v>
      </c>
      <c r="F302" s="21">
        <v>11.64</v>
      </c>
      <c r="G302" s="21">
        <f t="shared" si="16"/>
        <v>4231.1400000000003</v>
      </c>
      <c r="H302" s="22"/>
    </row>
    <row r="303" spans="1:8" ht="24" x14ac:dyDescent="0.2">
      <c r="A303" s="35" t="s">
        <v>1628</v>
      </c>
      <c r="B303" s="173" t="s">
        <v>115</v>
      </c>
      <c r="C303" s="36" t="s">
        <v>90</v>
      </c>
      <c r="D303" s="19" t="s">
        <v>67</v>
      </c>
      <c r="E303" s="20">
        <v>926</v>
      </c>
      <c r="F303" s="21">
        <v>1.91</v>
      </c>
      <c r="G303" s="21">
        <f t="shared" si="16"/>
        <v>1768.66</v>
      </c>
      <c r="H303" s="22"/>
    </row>
    <row r="304" spans="1:8" ht="48" x14ac:dyDescent="0.2">
      <c r="A304" s="35" t="s">
        <v>1629</v>
      </c>
      <c r="B304" s="173" t="s">
        <v>556</v>
      </c>
      <c r="C304" s="36" t="s">
        <v>252</v>
      </c>
      <c r="D304" s="19" t="s">
        <v>28</v>
      </c>
      <c r="E304" s="20">
        <v>2</v>
      </c>
      <c r="F304" s="21">
        <v>741.49</v>
      </c>
      <c r="G304" s="21">
        <f t="shared" si="16"/>
        <v>1482.98</v>
      </c>
      <c r="H304" s="22"/>
    </row>
    <row r="305" spans="1:8" ht="37.5" x14ac:dyDescent="0.2">
      <c r="A305" s="35" t="s">
        <v>1630</v>
      </c>
      <c r="B305" s="173" t="s">
        <v>116</v>
      </c>
      <c r="C305" s="36" t="s">
        <v>72</v>
      </c>
      <c r="D305" s="19" t="s">
        <v>73</v>
      </c>
      <c r="E305" s="20">
        <v>1460</v>
      </c>
      <c r="F305" s="21">
        <v>0.56000000000000005</v>
      </c>
      <c r="G305" s="21">
        <f t="shared" si="16"/>
        <v>817.6</v>
      </c>
      <c r="H305" s="22"/>
    </row>
    <row r="306" spans="1:8" ht="36" x14ac:dyDescent="0.2">
      <c r="A306" s="35" t="s">
        <v>1631</v>
      </c>
      <c r="B306" s="173" t="s">
        <v>371</v>
      </c>
      <c r="C306" s="36" t="s">
        <v>330</v>
      </c>
      <c r="D306" s="19" t="s">
        <v>74</v>
      </c>
      <c r="E306" s="20">
        <v>14600</v>
      </c>
      <c r="F306" s="21">
        <v>0.78</v>
      </c>
      <c r="G306" s="21">
        <f t="shared" si="16"/>
        <v>11388</v>
      </c>
      <c r="H306" s="22"/>
    </row>
    <row r="307" spans="1:8" x14ac:dyDescent="0.2">
      <c r="A307" s="35"/>
      <c r="B307" s="173"/>
      <c r="C307" s="36"/>
      <c r="D307" s="19"/>
      <c r="E307" s="20"/>
      <c r="F307" s="20"/>
      <c r="G307" s="21"/>
      <c r="H307" s="22"/>
    </row>
    <row r="308" spans="1:8" x14ac:dyDescent="0.2">
      <c r="A308" s="35"/>
      <c r="B308" s="173"/>
      <c r="C308" s="36"/>
      <c r="D308" s="19"/>
      <c r="E308" s="20"/>
      <c r="F308" s="20"/>
      <c r="G308" s="21"/>
      <c r="H308" s="22"/>
    </row>
    <row r="309" spans="1:8" x14ac:dyDescent="0.2">
      <c r="A309" s="29" t="s">
        <v>1632</v>
      </c>
      <c r="B309" s="172"/>
      <c r="C309" s="30" t="s">
        <v>127</v>
      </c>
      <c r="D309" s="155"/>
      <c r="E309" s="156"/>
      <c r="F309" s="156"/>
      <c r="G309" s="157"/>
      <c r="H309" s="22"/>
    </row>
    <row r="310" spans="1:8" ht="24" x14ac:dyDescent="0.2">
      <c r="A310" s="35" t="s">
        <v>1633</v>
      </c>
      <c r="B310" s="173" t="s">
        <v>207</v>
      </c>
      <c r="C310" s="36" t="s">
        <v>1405</v>
      </c>
      <c r="D310" s="19" t="s">
        <v>68</v>
      </c>
      <c r="E310" s="20">
        <v>0.8</v>
      </c>
      <c r="F310" s="21">
        <v>433.52</v>
      </c>
      <c r="G310" s="21">
        <f t="shared" ref="G310:G341" si="17">ROUND(E310*F310,2)</f>
        <v>346.82</v>
      </c>
      <c r="H310" s="22"/>
    </row>
    <row r="311" spans="1:8" ht="36" x14ac:dyDescent="0.2">
      <c r="A311" s="35" t="s">
        <v>1634</v>
      </c>
      <c r="B311" s="173" t="s">
        <v>117</v>
      </c>
      <c r="C311" s="36" t="s">
        <v>256</v>
      </c>
      <c r="D311" s="19" t="s">
        <v>68</v>
      </c>
      <c r="E311" s="20">
        <v>46</v>
      </c>
      <c r="F311" s="21">
        <v>271.98</v>
      </c>
      <c r="G311" s="21">
        <f t="shared" si="17"/>
        <v>12511.08</v>
      </c>
      <c r="H311" s="22"/>
    </row>
    <row r="312" spans="1:8" ht="24" x14ac:dyDescent="0.2">
      <c r="A312" s="35" t="s">
        <v>1635</v>
      </c>
      <c r="B312" s="173" t="s">
        <v>208</v>
      </c>
      <c r="C312" s="36" t="s">
        <v>257</v>
      </c>
      <c r="D312" s="19" t="s">
        <v>68</v>
      </c>
      <c r="E312" s="20">
        <v>46</v>
      </c>
      <c r="F312" s="21">
        <v>133.43</v>
      </c>
      <c r="G312" s="21">
        <f t="shared" si="17"/>
        <v>6137.78</v>
      </c>
      <c r="H312" s="22"/>
    </row>
    <row r="313" spans="1:8" ht="60" x14ac:dyDescent="0.2">
      <c r="A313" s="35" t="s">
        <v>1636</v>
      </c>
      <c r="B313" s="173" t="s">
        <v>1595</v>
      </c>
      <c r="C313" s="36" t="s">
        <v>1594</v>
      </c>
      <c r="D313" s="19" t="s">
        <v>12</v>
      </c>
      <c r="E313" s="20">
        <v>4</v>
      </c>
      <c r="F313" s="21">
        <v>61.74</v>
      </c>
      <c r="G313" s="21">
        <f t="shared" si="17"/>
        <v>246.96</v>
      </c>
      <c r="H313" s="22"/>
    </row>
    <row r="314" spans="1:8" ht="36" x14ac:dyDescent="0.2">
      <c r="A314" s="35" t="s">
        <v>1637</v>
      </c>
      <c r="B314" s="173" t="s">
        <v>258</v>
      </c>
      <c r="C314" s="36" t="s">
        <v>259</v>
      </c>
      <c r="D314" s="19" t="s">
        <v>67</v>
      </c>
      <c r="E314" s="20">
        <v>39</v>
      </c>
      <c r="F314" s="21">
        <v>48.57</v>
      </c>
      <c r="G314" s="21">
        <f t="shared" si="17"/>
        <v>1894.23</v>
      </c>
      <c r="H314" s="22"/>
    </row>
    <row r="315" spans="1:8" ht="24" x14ac:dyDescent="0.2">
      <c r="A315" s="35" t="s">
        <v>1638</v>
      </c>
      <c r="B315" s="173" t="s">
        <v>1597</v>
      </c>
      <c r="C315" s="36" t="s">
        <v>1596</v>
      </c>
      <c r="D315" s="19" t="s">
        <v>29</v>
      </c>
      <c r="E315" s="20">
        <v>35</v>
      </c>
      <c r="F315" s="21">
        <v>9.66</v>
      </c>
      <c r="G315" s="21">
        <f t="shared" si="17"/>
        <v>338.1</v>
      </c>
      <c r="H315" s="22"/>
    </row>
    <row r="316" spans="1:8" ht="24" x14ac:dyDescent="0.2">
      <c r="A316" s="35" t="s">
        <v>1639</v>
      </c>
      <c r="B316" s="173" t="s">
        <v>1274</v>
      </c>
      <c r="C316" s="36" t="s">
        <v>1287</v>
      </c>
      <c r="D316" s="19" t="s">
        <v>29</v>
      </c>
      <c r="E316" s="20">
        <v>174</v>
      </c>
      <c r="F316" s="21">
        <v>7.66</v>
      </c>
      <c r="G316" s="21">
        <f t="shared" si="17"/>
        <v>1332.84</v>
      </c>
      <c r="H316" s="22"/>
    </row>
    <row r="317" spans="1:8" ht="36" x14ac:dyDescent="0.2">
      <c r="A317" s="35" t="s">
        <v>1640</v>
      </c>
      <c r="B317" s="173" t="s">
        <v>1272</v>
      </c>
      <c r="C317" s="36" t="s">
        <v>1273</v>
      </c>
      <c r="D317" s="19" t="s">
        <v>68</v>
      </c>
      <c r="E317" s="20">
        <v>2.6</v>
      </c>
      <c r="F317" s="21">
        <v>484.49</v>
      </c>
      <c r="G317" s="21">
        <f t="shared" si="17"/>
        <v>1259.67</v>
      </c>
      <c r="H317" s="22"/>
    </row>
    <row r="318" spans="1:8" ht="24" x14ac:dyDescent="0.2">
      <c r="A318" s="35" t="s">
        <v>1641</v>
      </c>
      <c r="B318" s="173" t="s">
        <v>118</v>
      </c>
      <c r="C318" s="36" t="s">
        <v>250</v>
      </c>
      <c r="D318" s="19" t="s">
        <v>67</v>
      </c>
      <c r="E318" s="20">
        <v>139</v>
      </c>
      <c r="F318" s="21">
        <v>7.87</v>
      </c>
      <c r="G318" s="21">
        <f t="shared" si="17"/>
        <v>1093.93</v>
      </c>
      <c r="H318" s="22"/>
    </row>
    <row r="319" spans="1:8" ht="60" x14ac:dyDescent="0.2">
      <c r="A319" s="35" t="s">
        <v>1642</v>
      </c>
      <c r="B319" s="173" t="s">
        <v>241</v>
      </c>
      <c r="C319" s="36" t="s">
        <v>340</v>
      </c>
      <c r="D319" s="19" t="s">
        <v>67</v>
      </c>
      <c r="E319" s="20">
        <v>724</v>
      </c>
      <c r="F319" s="21">
        <v>53.88</v>
      </c>
      <c r="G319" s="21">
        <f t="shared" si="17"/>
        <v>39009.120000000003</v>
      </c>
      <c r="H319" s="22"/>
    </row>
    <row r="320" spans="1:8" ht="36" x14ac:dyDescent="0.2">
      <c r="A320" s="35" t="s">
        <v>1643</v>
      </c>
      <c r="B320" s="173" t="s">
        <v>209</v>
      </c>
      <c r="C320" s="36" t="s">
        <v>210</v>
      </c>
      <c r="D320" s="19" t="s">
        <v>67</v>
      </c>
      <c r="E320" s="20">
        <v>88</v>
      </c>
      <c r="F320" s="21">
        <v>85.19</v>
      </c>
      <c r="G320" s="21">
        <f t="shared" si="17"/>
        <v>7496.72</v>
      </c>
      <c r="H320" s="22"/>
    </row>
    <row r="321" spans="1:8" ht="36" x14ac:dyDescent="0.2">
      <c r="A321" s="35" t="s">
        <v>1644</v>
      </c>
      <c r="B321" s="173" t="s">
        <v>260</v>
      </c>
      <c r="C321" s="36" t="s">
        <v>261</v>
      </c>
      <c r="D321" s="19" t="s">
        <v>67</v>
      </c>
      <c r="E321" s="20">
        <v>13</v>
      </c>
      <c r="F321" s="21">
        <v>37.61</v>
      </c>
      <c r="G321" s="21">
        <f t="shared" si="17"/>
        <v>488.93</v>
      </c>
      <c r="H321" s="22"/>
    </row>
    <row r="322" spans="1:8" ht="48" x14ac:dyDescent="0.2">
      <c r="A322" s="35" t="s">
        <v>1645</v>
      </c>
      <c r="B322" s="173" t="s">
        <v>1279</v>
      </c>
      <c r="C322" s="36" t="s">
        <v>1407</v>
      </c>
      <c r="D322" s="19" t="s">
        <v>67</v>
      </c>
      <c r="E322" s="20">
        <v>138</v>
      </c>
      <c r="F322" s="21">
        <v>35.14</v>
      </c>
      <c r="G322" s="21">
        <f t="shared" si="17"/>
        <v>4849.32</v>
      </c>
      <c r="H322" s="22"/>
    </row>
    <row r="323" spans="1:8" ht="36" x14ac:dyDescent="0.2">
      <c r="A323" s="35" t="s">
        <v>1646</v>
      </c>
      <c r="B323" s="173" t="s">
        <v>1278</v>
      </c>
      <c r="C323" s="36" t="s">
        <v>1408</v>
      </c>
      <c r="D323" s="19" t="s">
        <v>67</v>
      </c>
      <c r="E323" s="20">
        <v>8.6999999999999993</v>
      </c>
      <c r="F323" s="21">
        <v>153.38999999999999</v>
      </c>
      <c r="G323" s="21">
        <f t="shared" si="17"/>
        <v>1334.49</v>
      </c>
      <c r="H323" s="22"/>
    </row>
    <row r="324" spans="1:8" ht="36" x14ac:dyDescent="0.2">
      <c r="A324" s="35" t="s">
        <v>1647</v>
      </c>
      <c r="B324" s="173" t="s">
        <v>1291</v>
      </c>
      <c r="C324" s="36" t="s">
        <v>1316</v>
      </c>
      <c r="D324" s="19" t="s">
        <v>29</v>
      </c>
      <c r="E324" s="20">
        <v>269</v>
      </c>
      <c r="F324" s="21">
        <v>11.16</v>
      </c>
      <c r="G324" s="21">
        <f t="shared" si="17"/>
        <v>3002.04</v>
      </c>
      <c r="H324" s="22"/>
    </row>
    <row r="325" spans="1:8" ht="36" x14ac:dyDescent="0.2">
      <c r="A325" s="35" t="s">
        <v>1648</v>
      </c>
      <c r="B325" s="173" t="s">
        <v>1292</v>
      </c>
      <c r="C325" s="36" t="s">
        <v>1317</v>
      </c>
      <c r="D325" s="19" t="s">
        <v>29</v>
      </c>
      <c r="E325" s="20">
        <v>89</v>
      </c>
      <c r="F325" s="21">
        <v>9.7100000000000009</v>
      </c>
      <c r="G325" s="21">
        <f t="shared" si="17"/>
        <v>864.19</v>
      </c>
      <c r="H325" s="22"/>
    </row>
    <row r="326" spans="1:8" ht="36" x14ac:dyDescent="0.2">
      <c r="A326" s="35" t="s">
        <v>1649</v>
      </c>
      <c r="B326" s="173" t="s">
        <v>1293</v>
      </c>
      <c r="C326" s="36" t="s">
        <v>1318</v>
      </c>
      <c r="D326" s="19" t="s">
        <v>29</v>
      </c>
      <c r="E326" s="20">
        <v>122</v>
      </c>
      <c r="F326" s="21">
        <v>9.35</v>
      </c>
      <c r="G326" s="21">
        <f t="shared" si="17"/>
        <v>1140.7</v>
      </c>
      <c r="H326" s="22"/>
    </row>
    <row r="327" spans="1:8" ht="36" x14ac:dyDescent="0.2">
      <c r="A327" s="35" t="s">
        <v>1650</v>
      </c>
      <c r="B327" s="173" t="s">
        <v>1294</v>
      </c>
      <c r="C327" s="36" t="s">
        <v>1319</v>
      </c>
      <c r="D327" s="19" t="s">
        <v>29</v>
      </c>
      <c r="E327" s="20">
        <v>305</v>
      </c>
      <c r="F327" s="21">
        <v>7.61</v>
      </c>
      <c r="G327" s="21">
        <f t="shared" si="17"/>
        <v>2321.0500000000002</v>
      </c>
      <c r="H327" s="22"/>
    </row>
    <row r="328" spans="1:8" ht="36" x14ac:dyDescent="0.2">
      <c r="A328" s="35" t="s">
        <v>1651</v>
      </c>
      <c r="B328" s="173" t="s">
        <v>1295</v>
      </c>
      <c r="C328" s="36" t="s">
        <v>1320</v>
      </c>
      <c r="D328" s="19" t="s">
        <v>29</v>
      </c>
      <c r="E328" s="20">
        <v>385</v>
      </c>
      <c r="F328" s="21">
        <v>6.72</v>
      </c>
      <c r="G328" s="21">
        <f t="shared" si="17"/>
        <v>2587.1999999999998</v>
      </c>
      <c r="H328" s="22"/>
    </row>
    <row r="329" spans="1:8" ht="36" x14ac:dyDescent="0.2">
      <c r="A329" s="35" t="s">
        <v>1652</v>
      </c>
      <c r="B329" s="173" t="s">
        <v>1296</v>
      </c>
      <c r="C329" s="36" t="s">
        <v>1321</v>
      </c>
      <c r="D329" s="19" t="s">
        <v>29</v>
      </c>
      <c r="E329" s="20">
        <v>434</v>
      </c>
      <c r="F329" s="21">
        <v>6.2</v>
      </c>
      <c r="G329" s="21">
        <f t="shared" si="17"/>
        <v>2690.8</v>
      </c>
      <c r="H329" s="22"/>
    </row>
    <row r="330" spans="1:8" ht="36" x14ac:dyDescent="0.2">
      <c r="A330" s="35" t="s">
        <v>1653</v>
      </c>
      <c r="B330" s="173" t="s">
        <v>1299</v>
      </c>
      <c r="C330" s="36" t="s">
        <v>1324</v>
      </c>
      <c r="D330" s="19" t="s">
        <v>29</v>
      </c>
      <c r="E330" s="20">
        <v>854</v>
      </c>
      <c r="F330" s="21">
        <v>9.6</v>
      </c>
      <c r="G330" s="21">
        <f t="shared" si="17"/>
        <v>8198.4</v>
      </c>
      <c r="H330" s="22"/>
    </row>
    <row r="331" spans="1:8" ht="36" x14ac:dyDescent="0.2">
      <c r="A331" s="35" t="s">
        <v>1654</v>
      </c>
      <c r="B331" s="173" t="s">
        <v>1300</v>
      </c>
      <c r="C331" s="36" t="s">
        <v>1325</v>
      </c>
      <c r="D331" s="19" t="s">
        <v>29</v>
      </c>
      <c r="E331" s="20">
        <v>393</v>
      </c>
      <c r="F331" s="21">
        <v>8.5</v>
      </c>
      <c r="G331" s="21">
        <f t="shared" si="17"/>
        <v>3340.5</v>
      </c>
      <c r="H331" s="22"/>
    </row>
    <row r="332" spans="1:8" ht="36" x14ac:dyDescent="0.2">
      <c r="A332" s="35" t="s">
        <v>1655</v>
      </c>
      <c r="B332" s="173" t="s">
        <v>1301</v>
      </c>
      <c r="C332" s="36" t="s">
        <v>1326</v>
      </c>
      <c r="D332" s="19" t="s">
        <v>29</v>
      </c>
      <c r="E332" s="20">
        <v>136</v>
      </c>
      <c r="F332" s="21">
        <v>8.42</v>
      </c>
      <c r="G332" s="21">
        <f t="shared" si="17"/>
        <v>1145.1199999999999</v>
      </c>
      <c r="H332" s="22"/>
    </row>
    <row r="333" spans="1:8" ht="36" x14ac:dyDescent="0.2">
      <c r="A333" s="35" t="s">
        <v>1656</v>
      </c>
      <c r="B333" s="173" t="s">
        <v>1302</v>
      </c>
      <c r="C333" s="36" t="s">
        <v>1327</v>
      </c>
      <c r="D333" s="19" t="s">
        <v>29</v>
      </c>
      <c r="E333" s="20">
        <v>381</v>
      </c>
      <c r="F333" s="21">
        <v>6.88</v>
      </c>
      <c r="G333" s="21">
        <f t="shared" si="17"/>
        <v>2621.2800000000002</v>
      </c>
      <c r="H333" s="22"/>
    </row>
    <row r="334" spans="1:8" ht="36" x14ac:dyDescent="0.2">
      <c r="A334" s="35" t="s">
        <v>1657</v>
      </c>
      <c r="B334" s="173" t="s">
        <v>1304</v>
      </c>
      <c r="C334" s="36" t="s">
        <v>1329</v>
      </c>
      <c r="D334" s="19" t="s">
        <v>29</v>
      </c>
      <c r="E334" s="20">
        <v>313</v>
      </c>
      <c r="F334" s="21">
        <v>5.8</v>
      </c>
      <c r="G334" s="21">
        <f t="shared" si="17"/>
        <v>1815.4</v>
      </c>
      <c r="H334" s="22"/>
    </row>
    <row r="335" spans="1:8" ht="36" x14ac:dyDescent="0.2">
      <c r="A335" s="35" t="s">
        <v>1658</v>
      </c>
      <c r="B335" s="173" t="s">
        <v>1307</v>
      </c>
      <c r="C335" s="36" t="s">
        <v>1332</v>
      </c>
      <c r="D335" s="19" t="s">
        <v>29</v>
      </c>
      <c r="E335" s="20">
        <v>8751</v>
      </c>
      <c r="F335" s="21">
        <v>8.98</v>
      </c>
      <c r="G335" s="21">
        <f t="shared" si="17"/>
        <v>78583.98</v>
      </c>
      <c r="H335" s="22"/>
    </row>
    <row r="336" spans="1:8" ht="36" x14ac:dyDescent="0.2">
      <c r="A336" s="35" t="s">
        <v>1659</v>
      </c>
      <c r="B336" s="173" t="s">
        <v>1308</v>
      </c>
      <c r="C336" s="36" t="s">
        <v>1333</v>
      </c>
      <c r="D336" s="19" t="s">
        <v>29</v>
      </c>
      <c r="E336" s="20">
        <v>734</v>
      </c>
      <c r="F336" s="21">
        <v>8.8000000000000007</v>
      </c>
      <c r="G336" s="21">
        <f t="shared" si="17"/>
        <v>6459.2</v>
      </c>
      <c r="H336" s="22"/>
    </row>
    <row r="337" spans="1:8" ht="36" x14ac:dyDescent="0.2">
      <c r="A337" s="35" t="s">
        <v>1660</v>
      </c>
      <c r="B337" s="173" t="s">
        <v>1310</v>
      </c>
      <c r="C337" s="36" t="s">
        <v>1334</v>
      </c>
      <c r="D337" s="19" t="s">
        <v>29</v>
      </c>
      <c r="E337" s="20">
        <v>124</v>
      </c>
      <c r="F337" s="21">
        <v>23.35</v>
      </c>
      <c r="G337" s="21">
        <f t="shared" si="17"/>
        <v>2895.4</v>
      </c>
      <c r="H337" s="22"/>
    </row>
    <row r="338" spans="1:8" ht="36" x14ac:dyDescent="0.2">
      <c r="A338" s="35" t="s">
        <v>1661</v>
      </c>
      <c r="B338" s="173" t="s">
        <v>1341</v>
      </c>
      <c r="C338" s="36" t="s">
        <v>2094</v>
      </c>
      <c r="D338" s="19" t="s">
        <v>68</v>
      </c>
      <c r="E338" s="20">
        <v>390</v>
      </c>
      <c r="F338" s="21">
        <v>17.64</v>
      </c>
      <c r="G338" s="21">
        <f t="shared" si="17"/>
        <v>6879.6</v>
      </c>
      <c r="H338" s="22"/>
    </row>
    <row r="339" spans="1:8" ht="24" x14ac:dyDescent="0.2">
      <c r="A339" s="35" t="s">
        <v>1662</v>
      </c>
      <c r="B339" s="173" t="s">
        <v>1399</v>
      </c>
      <c r="C339" s="36" t="s">
        <v>1401</v>
      </c>
      <c r="D339" s="19" t="s">
        <v>68</v>
      </c>
      <c r="E339" s="20">
        <v>205</v>
      </c>
      <c r="F339" s="21">
        <v>358.53</v>
      </c>
      <c r="G339" s="21">
        <f t="shared" si="17"/>
        <v>73498.649999999994</v>
      </c>
      <c r="H339" s="22"/>
    </row>
    <row r="340" spans="1:8" ht="24" x14ac:dyDescent="0.2">
      <c r="A340" s="35" t="s">
        <v>1663</v>
      </c>
      <c r="B340" s="173" t="s">
        <v>208</v>
      </c>
      <c r="C340" s="36" t="s">
        <v>1402</v>
      </c>
      <c r="D340" s="19" t="s">
        <v>68</v>
      </c>
      <c r="E340" s="20">
        <v>69</v>
      </c>
      <c r="F340" s="21">
        <v>133.43</v>
      </c>
      <c r="G340" s="21">
        <f t="shared" si="17"/>
        <v>9206.67</v>
      </c>
      <c r="H340" s="22"/>
    </row>
    <row r="341" spans="1:8" ht="24" x14ac:dyDescent="0.2">
      <c r="A341" s="35" t="s">
        <v>1664</v>
      </c>
      <c r="B341" s="173" t="s">
        <v>1400</v>
      </c>
      <c r="C341" s="36" t="s">
        <v>1403</v>
      </c>
      <c r="D341" s="19" t="s">
        <v>68</v>
      </c>
      <c r="E341" s="20">
        <v>136</v>
      </c>
      <c r="F341" s="21">
        <v>21.77</v>
      </c>
      <c r="G341" s="21">
        <f t="shared" si="17"/>
        <v>2960.72</v>
      </c>
      <c r="H341" s="22"/>
    </row>
    <row r="342" spans="1:8" x14ac:dyDescent="0.2">
      <c r="A342" s="35"/>
      <c r="B342" s="173"/>
      <c r="C342" s="36"/>
      <c r="D342" s="19"/>
      <c r="E342" s="20"/>
      <c r="F342" s="21"/>
      <c r="G342" s="21"/>
      <c r="H342" s="22"/>
    </row>
    <row r="343" spans="1:8" x14ac:dyDescent="0.2">
      <c r="A343" s="35"/>
      <c r="B343" s="173"/>
      <c r="C343" s="36"/>
      <c r="D343" s="19"/>
      <c r="E343" s="20"/>
      <c r="F343" s="20"/>
      <c r="G343" s="21"/>
      <c r="H343" s="22"/>
    </row>
    <row r="344" spans="1:8" x14ac:dyDescent="0.2">
      <c r="A344" s="29" t="s">
        <v>1665</v>
      </c>
      <c r="B344" s="172"/>
      <c r="C344" s="30" t="s">
        <v>130</v>
      </c>
      <c r="D344" s="155"/>
      <c r="E344" s="156"/>
      <c r="F344" s="156"/>
      <c r="G344" s="157"/>
      <c r="H344" s="22"/>
    </row>
    <row r="345" spans="1:8" ht="48" x14ac:dyDescent="0.2">
      <c r="A345" s="35" t="s">
        <v>1666</v>
      </c>
      <c r="B345" s="173" t="s">
        <v>487</v>
      </c>
      <c r="C345" s="36" t="s">
        <v>488</v>
      </c>
      <c r="D345" s="19" t="s">
        <v>67</v>
      </c>
      <c r="E345" s="20">
        <v>296</v>
      </c>
      <c r="F345" s="21">
        <v>49.98</v>
      </c>
      <c r="G345" s="21">
        <f>ROUND(E345*F345,2)</f>
        <v>14794.08</v>
      </c>
      <c r="H345" s="22"/>
    </row>
    <row r="346" spans="1:8" ht="36" x14ac:dyDescent="0.2">
      <c r="A346" s="35" t="s">
        <v>1667</v>
      </c>
      <c r="B346" s="173" t="s">
        <v>563</v>
      </c>
      <c r="C346" s="36" t="s">
        <v>1483</v>
      </c>
      <c r="D346" s="19" t="s">
        <v>67</v>
      </c>
      <c r="E346" s="20">
        <v>28</v>
      </c>
      <c r="F346" s="21">
        <v>554.75</v>
      </c>
      <c r="G346" s="21">
        <f t="shared" ref="G346" si="18">ROUND(E346*F346,2)</f>
        <v>15533</v>
      </c>
      <c r="H346" s="22"/>
    </row>
    <row r="347" spans="1:8" x14ac:dyDescent="0.2">
      <c r="A347" s="35"/>
      <c r="B347" s="173"/>
      <c r="C347" s="36"/>
      <c r="D347" s="19"/>
      <c r="E347" s="20"/>
      <c r="F347" s="20"/>
      <c r="G347" s="21"/>
      <c r="H347" s="22"/>
    </row>
    <row r="348" spans="1:8" x14ac:dyDescent="0.2">
      <c r="A348" s="35"/>
      <c r="B348" s="173"/>
      <c r="C348" s="36"/>
      <c r="D348" s="19"/>
      <c r="E348" s="20"/>
      <c r="F348" s="20"/>
      <c r="G348" s="21"/>
      <c r="H348" s="22"/>
    </row>
    <row r="349" spans="1:8" ht="24" x14ac:dyDescent="0.2">
      <c r="A349" s="29" t="s">
        <v>1668</v>
      </c>
      <c r="B349" s="172"/>
      <c r="C349" s="30" t="s">
        <v>394</v>
      </c>
      <c r="D349" s="155"/>
      <c r="E349" s="156"/>
      <c r="F349" s="156"/>
      <c r="G349" s="157"/>
      <c r="H349" s="22"/>
    </row>
    <row r="350" spans="1:8" ht="24" x14ac:dyDescent="0.2">
      <c r="A350" s="35" t="s">
        <v>1669</v>
      </c>
      <c r="B350" s="173" t="s">
        <v>1363</v>
      </c>
      <c r="C350" s="36" t="s">
        <v>1364</v>
      </c>
      <c r="D350" s="19" t="s">
        <v>67</v>
      </c>
      <c r="E350" s="20">
        <v>84.5</v>
      </c>
      <c r="F350" s="21">
        <v>40.64</v>
      </c>
      <c r="G350" s="21">
        <f t="shared" ref="G350:G352" si="19">ROUND(E350*F350,2)</f>
        <v>3434.08</v>
      </c>
      <c r="H350" s="22"/>
    </row>
    <row r="351" spans="1:8" ht="36" x14ac:dyDescent="0.2">
      <c r="A351" s="35" t="s">
        <v>1670</v>
      </c>
      <c r="B351" s="173" t="s">
        <v>1504</v>
      </c>
      <c r="C351" s="36" t="s">
        <v>1365</v>
      </c>
      <c r="D351" s="19" t="s">
        <v>12</v>
      </c>
      <c r="E351" s="20">
        <v>27.2</v>
      </c>
      <c r="F351" s="21">
        <v>43.07</v>
      </c>
      <c r="G351" s="21">
        <f t="shared" si="19"/>
        <v>1171.5</v>
      </c>
      <c r="H351" s="22"/>
    </row>
    <row r="352" spans="1:8" ht="36" x14ac:dyDescent="0.2">
      <c r="A352" s="35" t="s">
        <v>1671</v>
      </c>
      <c r="B352" s="173" t="s">
        <v>565</v>
      </c>
      <c r="C352" s="36" t="s">
        <v>1366</v>
      </c>
      <c r="D352" s="19" t="s">
        <v>12</v>
      </c>
      <c r="E352" s="20">
        <v>15.3</v>
      </c>
      <c r="F352" s="21">
        <v>96.339999999999989</v>
      </c>
      <c r="G352" s="21">
        <f t="shared" si="19"/>
        <v>1474</v>
      </c>
      <c r="H352" s="22"/>
    </row>
    <row r="353" spans="1:8" ht="24" x14ac:dyDescent="0.2">
      <c r="A353" s="35" t="s">
        <v>1672</v>
      </c>
      <c r="B353" s="173" t="s">
        <v>373</v>
      </c>
      <c r="C353" s="36" t="s">
        <v>205</v>
      </c>
      <c r="D353" s="19" t="s">
        <v>67</v>
      </c>
      <c r="E353" s="20">
        <v>93.2</v>
      </c>
      <c r="F353" s="21">
        <v>25.54</v>
      </c>
      <c r="G353" s="21">
        <f t="shared" ref="G353:G367" si="20">ROUND(E353*F353,2)</f>
        <v>2380.33</v>
      </c>
      <c r="H353" s="22"/>
    </row>
    <row r="354" spans="1:8" x14ac:dyDescent="0.2">
      <c r="A354" s="35" t="s">
        <v>1673</v>
      </c>
      <c r="B354" s="173"/>
      <c r="C354" s="36" t="s">
        <v>1557</v>
      </c>
      <c r="D354" s="19"/>
      <c r="E354" s="20"/>
      <c r="F354" s="21"/>
      <c r="G354" s="21"/>
      <c r="H354" s="22"/>
    </row>
    <row r="355" spans="1:8" ht="48" x14ac:dyDescent="0.2">
      <c r="A355" s="35" t="s">
        <v>1674</v>
      </c>
      <c r="B355" s="173" t="s">
        <v>1563</v>
      </c>
      <c r="C355" s="36" t="s">
        <v>1558</v>
      </c>
      <c r="D355" s="19" t="s">
        <v>67</v>
      </c>
      <c r="E355" s="20">
        <v>771</v>
      </c>
      <c r="F355" s="20">
        <v>13.53</v>
      </c>
      <c r="G355" s="21">
        <f t="shared" si="20"/>
        <v>10431.629999999999</v>
      </c>
      <c r="H355" s="22"/>
    </row>
    <row r="356" spans="1:8" ht="60" x14ac:dyDescent="0.2">
      <c r="A356" s="35" t="s">
        <v>1675</v>
      </c>
      <c r="B356" s="173" t="s">
        <v>1569</v>
      </c>
      <c r="C356" s="36" t="s">
        <v>1559</v>
      </c>
      <c r="D356" s="19" t="s">
        <v>67</v>
      </c>
      <c r="E356" s="20">
        <v>216</v>
      </c>
      <c r="F356" s="21">
        <v>39.299999999999997</v>
      </c>
      <c r="G356" s="21">
        <f t="shared" si="20"/>
        <v>8488.7999999999993</v>
      </c>
      <c r="H356" s="22"/>
    </row>
    <row r="357" spans="1:8" ht="48" x14ac:dyDescent="0.2">
      <c r="A357" s="35" t="s">
        <v>1676</v>
      </c>
      <c r="B357" s="173" t="s">
        <v>1570</v>
      </c>
      <c r="C357" s="36" t="s">
        <v>1560</v>
      </c>
      <c r="D357" s="19" t="s">
        <v>67</v>
      </c>
      <c r="E357" s="20">
        <v>555</v>
      </c>
      <c r="F357" s="21">
        <v>51.649999999999991</v>
      </c>
      <c r="G357" s="21">
        <f t="shared" si="20"/>
        <v>28665.75</v>
      </c>
      <c r="H357" s="22"/>
    </row>
    <row r="358" spans="1:8" ht="24" x14ac:dyDescent="0.2">
      <c r="A358" s="35" t="s">
        <v>1677</v>
      </c>
      <c r="B358" s="173" t="s">
        <v>1564</v>
      </c>
      <c r="C358" s="36" t="s">
        <v>1561</v>
      </c>
      <c r="D358" s="19" t="s">
        <v>12</v>
      </c>
      <c r="E358" s="20">
        <v>115</v>
      </c>
      <c r="F358" s="20">
        <v>38.58</v>
      </c>
      <c r="G358" s="21">
        <f t="shared" si="20"/>
        <v>4436.7</v>
      </c>
      <c r="H358" s="22"/>
    </row>
    <row r="359" spans="1:8" ht="36" x14ac:dyDescent="0.2">
      <c r="A359" s="35" t="s">
        <v>1678</v>
      </c>
      <c r="B359" s="173" t="s">
        <v>1571</v>
      </c>
      <c r="C359" s="36" t="s">
        <v>1562</v>
      </c>
      <c r="D359" s="19" t="s">
        <v>67</v>
      </c>
      <c r="E359" s="20">
        <v>771</v>
      </c>
      <c r="F359" s="21">
        <v>160.69999999999999</v>
      </c>
      <c r="G359" s="21">
        <f t="shared" si="20"/>
        <v>123899.7</v>
      </c>
      <c r="H359" s="22"/>
    </row>
    <row r="360" spans="1:8" ht="36" x14ac:dyDescent="0.2">
      <c r="A360" s="35" t="s">
        <v>1679</v>
      </c>
      <c r="B360" s="173" t="s">
        <v>373</v>
      </c>
      <c r="C360" s="36" t="s">
        <v>1573</v>
      </c>
      <c r="D360" s="19" t="s">
        <v>67</v>
      </c>
      <c r="E360" s="20">
        <v>771</v>
      </c>
      <c r="F360" s="20">
        <v>25.54</v>
      </c>
      <c r="G360" s="21">
        <f t="shared" si="20"/>
        <v>19691.34</v>
      </c>
      <c r="H360" s="22"/>
    </row>
    <row r="361" spans="1:8" ht="36" x14ac:dyDescent="0.2">
      <c r="A361" s="35" t="s">
        <v>1680</v>
      </c>
      <c r="B361" s="173" t="s">
        <v>1565</v>
      </c>
      <c r="C361" s="36" t="s">
        <v>2095</v>
      </c>
      <c r="D361" s="19" t="s">
        <v>67</v>
      </c>
      <c r="E361" s="20">
        <v>555</v>
      </c>
      <c r="F361" s="20">
        <v>6.12</v>
      </c>
      <c r="G361" s="21">
        <f t="shared" si="20"/>
        <v>3396.6</v>
      </c>
      <c r="H361" s="22"/>
    </row>
    <row r="362" spans="1:8" ht="48" x14ac:dyDescent="0.2">
      <c r="A362" s="35" t="s">
        <v>1681</v>
      </c>
      <c r="B362" s="173" t="s">
        <v>1566</v>
      </c>
      <c r="C362" s="36" t="s">
        <v>1574</v>
      </c>
      <c r="D362" s="19" t="s">
        <v>29</v>
      </c>
      <c r="E362" s="20">
        <v>484</v>
      </c>
      <c r="F362" s="20">
        <v>6.23</v>
      </c>
      <c r="G362" s="21">
        <f t="shared" si="20"/>
        <v>3015.32</v>
      </c>
      <c r="H362" s="22"/>
    </row>
    <row r="363" spans="1:8" ht="48" x14ac:dyDescent="0.2">
      <c r="A363" s="35" t="s">
        <v>1682</v>
      </c>
      <c r="B363" s="173" t="s">
        <v>1567</v>
      </c>
      <c r="C363" s="36" t="s">
        <v>1575</v>
      </c>
      <c r="D363" s="19" t="s">
        <v>29</v>
      </c>
      <c r="E363" s="20">
        <v>154</v>
      </c>
      <c r="F363" s="20">
        <v>7.17</v>
      </c>
      <c r="G363" s="21">
        <f t="shared" si="20"/>
        <v>1104.18</v>
      </c>
      <c r="H363" s="22"/>
    </row>
    <row r="364" spans="1:8" ht="24" x14ac:dyDescent="0.2">
      <c r="A364" s="35" t="s">
        <v>1683</v>
      </c>
      <c r="B364" s="173" t="s">
        <v>406</v>
      </c>
      <c r="C364" s="36" t="s">
        <v>1576</v>
      </c>
      <c r="D364" s="19" t="s">
        <v>67</v>
      </c>
      <c r="E364" s="20">
        <v>216</v>
      </c>
      <c r="F364" s="20">
        <v>64.91</v>
      </c>
      <c r="G364" s="21">
        <f t="shared" si="20"/>
        <v>14020.56</v>
      </c>
      <c r="H364" s="22"/>
    </row>
    <row r="365" spans="1:8" ht="24" x14ac:dyDescent="0.2">
      <c r="A365" s="35" t="s">
        <v>1684</v>
      </c>
      <c r="B365" s="173" t="s">
        <v>405</v>
      </c>
      <c r="C365" s="36" t="s">
        <v>2096</v>
      </c>
      <c r="D365" s="19" t="s">
        <v>67</v>
      </c>
      <c r="E365" s="20">
        <v>555</v>
      </c>
      <c r="F365" s="20">
        <v>53.91</v>
      </c>
      <c r="G365" s="21">
        <f t="shared" si="20"/>
        <v>29920.05</v>
      </c>
      <c r="H365" s="22"/>
    </row>
    <row r="366" spans="1:8" ht="48" x14ac:dyDescent="0.2">
      <c r="A366" s="35" t="s">
        <v>1685</v>
      </c>
      <c r="B366" s="173" t="s">
        <v>1568</v>
      </c>
      <c r="C366" s="36" t="s">
        <v>2097</v>
      </c>
      <c r="D366" s="19" t="s">
        <v>67</v>
      </c>
      <c r="E366" s="20">
        <v>771</v>
      </c>
      <c r="F366" s="20">
        <v>57.18</v>
      </c>
      <c r="G366" s="21">
        <f t="shared" si="20"/>
        <v>44085.78</v>
      </c>
      <c r="H366" s="22"/>
    </row>
    <row r="367" spans="1:8" ht="48" x14ac:dyDescent="0.2">
      <c r="A367" s="35" t="s">
        <v>1686</v>
      </c>
      <c r="B367" s="173" t="s">
        <v>1572</v>
      </c>
      <c r="C367" s="36" t="s">
        <v>2098</v>
      </c>
      <c r="D367" s="19" t="s">
        <v>12</v>
      </c>
      <c r="E367" s="20">
        <v>115</v>
      </c>
      <c r="F367" s="20">
        <v>45.44</v>
      </c>
      <c r="G367" s="21">
        <f t="shared" si="20"/>
        <v>5225.6000000000004</v>
      </c>
      <c r="H367" s="22"/>
    </row>
    <row r="368" spans="1:8" x14ac:dyDescent="0.2">
      <c r="A368" s="35"/>
      <c r="B368" s="173"/>
      <c r="C368" s="36"/>
      <c r="D368" s="19"/>
      <c r="E368" s="20"/>
      <c r="F368" s="20"/>
      <c r="G368" s="21"/>
      <c r="H368" s="22"/>
    </row>
    <row r="369" spans="1:8" x14ac:dyDescent="0.2">
      <c r="A369" s="35"/>
      <c r="B369" s="173"/>
      <c r="C369" s="36"/>
      <c r="D369" s="19"/>
      <c r="E369" s="20"/>
      <c r="F369" s="20"/>
      <c r="G369" s="21"/>
      <c r="H369" s="22"/>
    </row>
    <row r="370" spans="1:8" x14ac:dyDescent="0.2">
      <c r="A370" s="29" t="s">
        <v>1687</v>
      </c>
      <c r="B370" s="172"/>
      <c r="C370" s="30" t="s">
        <v>136</v>
      </c>
      <c r="D370" s="155"/>
      <c r="E370" s="156"/>
      <c r="F370" s="156"/>
      <c r="G370" s="157"/>
      <c r="H370" s="22"/>
    </row>
    <row r="371" spans="1:8" x14ac:dyDescent="0.2">
      <c r="A371" s="158" t="s">
        <v>1688</v>
      </c>
      <c r="B371" s="173"/>
      <c r="C371" s="159" t="s">
        <v>140</v>
      </c>
      <c r="D371" s="31"/>
      <c r="E371" s="32"/>
      <c r="F371" s="32"/>
      <c r="G371" s="33"/>
      <c r="H371" s="22"/>
    </row>
    <row r="372" spans="1:8" ht="36" x14ac:dyDescent="0.2">
      <c r="A372" s="35" t="s">
        <v>1689</v>
      </c>
      <c r="B372" s="173" t="s">
        <v>271</v>
      </c>
      <c r="C372" s="36" t="s">
        <v>272</v>
      </c>
      <c r="D372" s="19" t="s">
        <v>67</v>
      </c>
      <c r="E372" s="20">
        <v>3107.4</v>
      </c>
      <c r="F372" s="21">
        <v>33.229999999999997</v>
      </c>
      <c r="G372" s="21">
        <f t="shared" ref="G372:G377" si="21">ROUND(E372*F372,2)</f>
        <v>103258.9</v>
      </c>
      <c r="H372" s="22"/>
    </row>
    <row r="373" spans="1:8" ht="48" x14ac:dyDescent="0.2">
      <c r="A373" s="35" t="s">
        <v>1690</v>
      </c>
      <c r="B373" s="173" t="s">
        <v>642</v>
      </c>
      <c r="C373" s="36" t="s">
        <v>490</v>
      </c>
      <c r="D373" s="19" t="s">
        <v>67</v>
      </c>
      <c r="E373" s="20">
        <v>551</v>
      </c>
      <c r="F373" s="21">
        <v>146.51</v>
      </c>
      <c r="G373" s="21">
        <f t="shared" si="21"/>
        <v>80727.009999999995</v>
      </c>
      <c r="H373" s="22"/>
    </row>
    <row r="374" spans="1:8" ht="48" x14ac:dyDescent="0.2">
      <c r="A374" s="35" t="s">
        <v>1691</v>
      </c>
      <c r="B374" s="173" t="s">
        <v>643</v>
      </c>
      <c r="C374" s="36" t="s">
        <v>2099</v>
      </c>
      <c r="D374" s="19" t="s">
        <v>67</v>
      </c>
      <c r="E374" s="20">
        <v>26.7</v>
      </c>
      <c r="F374" s="21">
        <v>146.51</v>
      </c>
      <c r="G374" s="21">
        <f t="shared" si="21"/>
        <v>3911.82</v>
      </c>
      <c r="H374" s="22"/>
    </row>
    <row r="375" spans="1:8" ht="48" x14ac:dyDescent="0.2">
      <c r="A375" s="35" t="s">
        <v>1692</v>
      </c>
      <c r="B375" s="173" t="s">
        <v>1444</v>
      </c>
      <c r="C375" s="36" t="s">
        <v>409</v>
      </c>
      <c r="D375" s="19" t="s">
        <v>67</v>
      </c>
      <c r="E375" s="20">
        <v>87.4</v>
      </c>
      <c r="F375" s="21">
        <v>110.28</v>
      </c>
      <c r="G375" s="21">
        <f t="shared" si="21"/>
        <v>9638.4699999999993</v>
      </c>
      <c r="H375" s="22"/>
    </row>
    <row r="376" spans="1:8" ht="36" x14ac:dyDescent="0.2">
      <c r="A376" s="35" t="s">
        <v>1693</v>
      </c>
      <c r="B376" s="173" t="s">
        <v>644</v>
      </c>
      <c r="C376" s="36" t="s">
        <v>413</v>
      </c>
      <c r="D376" s="19" t="s">
        <v>67</v>
      </c>
      <c r="E376" s="20">
        <v>2442.3000000000002</v>
      </c>
      <c r="F376" s="21">
        <v>187.73999999999998</v>
      </c>
      <c r="G376" s="21">
        <f t="shared" si="21"/>
        <v>458517.4</v>
      </c>
      <c r="H376" s="22"/>
    </row>
    <row r="377" spans="1:8" ht="36" x14ac:dyDescent="0.2">
      <c r="A377" s="35" t="s">
        <v>1694</v>
      </c>
      <c r="B377" s="173" t="s">
        <v>584</v>
      </c>
      <c r="C377" s="36" t="s">
        <v>473</v>
      </c>
      <c r="D377" s="19" t="s">
        <v>67</v>
      </c>
      <c r="E377" s="20">
        <v>116.2</v>
      </c>
      <c r="F377" s="20">
        <v>31.5</v>
      </c>
      <c r="G377" s="21">
        <f t="shared" si="21"/>
        <v>3660.3</v>
      </c>
      <c r="H377" s="22"/>
    </row>
    <row r="378" spans="1:8" x14ac:dyDescent="0.2">
      <c r="A378" s="35"/>
      <c r="B378" s="173"/>
      <c r="C378" s="36"/>
      <c r="D378" s="19"/>
      <c r="E378" s="20"/>
      <c r="F378" s="20"/>
      <c r="G378" s="21"/>
      <c r="H378" s="22"/>
    </row>
    <row r="379" spans="1:8" x14ac:dyDescent="0.2">
      <c r="A379" s="158" t="s">
        <v>1695</v>
      </c>
      <c r="B379" s="173"/>
      <c r="C379" s="159" t="s">
        <v>147</v>
      </c>
      <c r="D379" s="19"/>
      <c r="E379" s="20"/>
      <c r="F379" s="20"/>
      <c r="G379" s="21"/>
      <c r="H379" s="22"/>
    </row>
    <row r="380" spans="1:8" ht="36" x14ac:dyDescent="0.2">
      <c r="A380" s="35" t="s">
        <v>1696</v>
      </c>
      <c r="B380" s="173" t="s">
        <v>119</v>
      </c>
      <c r="C380" s="36" t="s">
        <v>76</v>
      </c>
      <c r="D380" s="19" t="s">
        <v>67</v>
      </c>
      <c r="E380" s="20">
        <v>716</v>
      </c>
      <c r="F380" s="20">
        <v>3.14</v>
      </c>
      <c r="G380" s="21">
        <f t="shared" ref="G380:G387" si="22">ROUND(E380*F380,2)</f>
        <v>2248.2399999999998</v>
      </c>
      <c r="H380" s="22"/>
    </row>
    <row r="381" spans="1:8" ht="60" x14ac:dyDescent="0.2">
      <c r="A381" s="35" t="s">
        <v>1697</v>
      </c>
      <c r="B381" s="173" t="s">
        <v>120</v>
      </c>
      <c r="C381" s="36" t="s">
        <v>86</v>
      </c>
      <c r="D381" s="19" t="s">
        <v>67</v>
      </c>
      <c r="E381" s="20">
        <v>156</v>
      </c>
      <c r="F381" s="20">
        <v>27.34</v>
      </c>
      <c r="G381" s="21">
        <f t="shared" si="22"/>
        <v>4265.04</v>
      </c>
      <c r="H381" s="22"/>
    </row>
    <row r="382" spans="1:8" ht="60" x14ac:dyDescent="0.2">
      <c r="A382" s="35" t="s">
        <v>1698</v>
      </c>
      <c r="B382" s="173" t="s">
        <v>121</v>
      </c>
      <c r="C382" s="36" t="s">
        <v>110</v>
      </c>
      <c r="D382" s="19" t="s">
        <v>67</v>
      </c>
      <c r="E382" s="20">
        <v>560</v>
      </c>
      <c r="F382" s="20">
        <v>24.11</v>
      </c>
      <c r="G382" s="21">
        <f t="shared" si="22"/>
        <v>13501.6</v>
      </c>
      <c r="H382" s="22"/>
    </row>
    <row r="383" spans="1:8" ht="36" x14ac:dyDescent="0.2">
      <c r="A383" s="35" t="s">
        <v>1699</v>
      </c>
      <c r="B383" s="173" t="s">
        <v>572</v>
      </c>
      <c r="C383" s="36" t="s">
        <v>416</v>
      </c>
      <c r="D383" s="19" t="s">
        <v>67</v>
      </c>
      <c r="E383" s="20">
        <v>195.2</v>
      </c>
      <c r="F383" s="21">
        <v>59.070000000000007</v>
      </c>
      <c r="G383" s="21">
        <f t="shared" si="22"/>
        <v>11530.46</v>
      </c>
      <c r="H383" s="22"/>
    </row>
    <row r="384" spans="1:8" ht="48" x14ac:dyDescent="0.2">
      <c r="A384" s="35" t="s">
        <v>1700</v>
      </c>
      <c r="B384" s="173" t="s">
        <v>645</v>
      </c>
      <c r="C384" s="36" t="s">
        <v>489</v>
      </c>
      <c r="D384" s="19" t="s">
        <v>67</v>
      </c>
      <c r="E384" s="20">
        <v>208.8</v>
      </c>
      <c r="F384" s="21">
        <v>137.65999999999997</v>
      </c>
      <c r="G384" s="21">
        <f t="shared" si="22"/>
        <v>28743.41</v>
      </c>
      <c r="H384" s="22"/>
    </row>
    <row r="385" spans="1:8" ht="48" x14ac:dyDescent="0.2">
      <c r="A385" s="35" t="s">
        <v>1701</v>
      </c>
      <c r="B385" s="173" t="s">
        <v>646</v>
      </c>
      <c r="C385" s="36" t="s">
        <v>491</v>
      </c>
      <c r="D385" s="19" t="s">
        <v>67</v>
      </c>
      <c r="E385" s="20">
        <v>40</v>
      </c>
      <c r="F385" s="21">
        <v>141.61000000000001</v>
      </c>
      <c r="G385" s="21">
        <f t="shared" si="22"/>
        <v>5664.4</v>
      </c>
      <c r="H385" s="22"/>
    </row>
    <row r="386" spans="1:8" ht="36" x14ac:dyDescent="0.2">
      <c r="A386" s="35" t="s">
        <v>1702</v>
      </c>
      <c r="B386" s="173" t="s">
        <v>1367</v>
      </c>
      <c r="C386" s="36" t="s">
        <v>1368</v>
      </c>
      <c r="D386" s="19" t="s">
        <v>67</v>
      </c>
      <c r="E386" s="20">
        <v>237</v>
      </c>
      <c r="F386" s="20">
        <v>6.13</v>
      </c>
      <c r="G386" s="21">
        <f t="shared" si="22"/>
        <v>1452.81</v>
      </c>
      <c r="H386" s="22"/>
    </row>
    <row r="387" spans="1:8" ht="48" x14ac:dyDescent="0.2">
      <c r="A387" s="35" t="s">
        <v>1703</v>
      </c>
      <c r="B387" s="173" t="s">
        <v>418</v>
      </c>
      <c r="C387" s="36" t="s">
        <v>419</v>
      </c>
      <c r="D387" s="19" t="s">
        <v>67</v>
      </c>
      <c r="E387" s="20">
        <v>237</v>
      </c>
      <c r="F387" s="20">
        <v>38.99</v>
      </c>
      <c r="G387" s="21">
        <f t="shared" si="22"/>
        <v>9240.6299999999992</v>
      </c>
      <c r="H387" s="22"/>
    </row>
    <row r="388" spans="1:8" x14ac:dyDescent="0.2">
      <c r="A388" s="35"/>
      <c r="B388" s="173"/>
      <c r="C388" s="36"/>
      <c r="D388" s="19"/>
      <c r="E388" s="20"/>
      <c r="F388" s="20"/>
      <c r="G388" s="21"/>
      <c r="H388" s="22"/>
    </row>
    <row r="389" spans="1:8" x14ac:dyDescent="0.2">
      <c r="A389" s="158" t="s">
        <v>1704</v>
      </c>
      <c r="B389" s="173"/>
      <c r="C389" s="159" t="s">
        <v>153</v>
      </c>
      <c r="D389" s="19"/>
      <c r="E389" s="20"/>
      <c r="F389" s="20"/>
      <c r="G389" s="21"/>
      <c r="H389" s="22"/>
    </row>
    <row r="390" spans="1:8" ht="36" x14ac:dyDescent="0.2">
      <c r="A390" s="35" t="s">
        <v>1705</v>
      </c>
      <c r="B390" s="173" t="s">
        <v>420</v>
      </c>
      <c r="C390" s="36" t="s">
        <v>422</v>
      </c>
      <c r="D390" s="19" t="s">
        <v>67</v>
      </c>
      <c r="E390" s="20">
        <v>87.4</v>
      </c>
      <c r="F390" s="21">
        <v>41.58</v>
      </c>
      <c r="G390" s="21">
        <f t="shared" ref="G390:G391" si="23">ROUND(E390*F390,2)</f>
        <v>3634.09</v>
      </c>
      <c r="H390" s="22"/>
    </row>
    <row r="391" spans="1:8" ht="24" x14ac:dyDescent="0.2">
      <c r="A391" s="35" t="s">
        <v>1706</v>
      </c>
      <c r="B391" s="173" t="s">
        <v>421</v>
      </c>
      <c r="C391" s="36" t="s">
        <v>423</v>
      </c>
      <c r="D391" s="19" t="s">
        <v>67</v>
      </c>
      <c r="E391" s="20">
        <v>86</v>
      </c>
      <c r="F391" s="21">
        <v>18.440000000000001</v>
      </c>
      <c r="G391" s="21">
        <f t="shared" si="23"/>
        <v>1585.84</v>
      </c>
      <c r="H391" s="22"/>
    </row>
    <row r="392" spans="1:8" x14ac:dyDescent="0.2">
      <c r="A392" s="35"/>
      <c r="B392" s="173"/>
      <c r="C392" s="36"/>
      <c r="D392" s="19"/>
      <c r="E392" s="20"/>
      <c r="F392" s="20"/>
      <c r="G392" s="21"/>
      <c r="H392" s="22"/>
    </row>
    <row r="393" spans="1:8" x14ac:dyDescent="0.2">
      <c r="A393" s="35"/>
      <c r="B393" s="173"/>
      <c r="C393" s="36"/>
      <c r="D393" s="19"/>
      <c r="E393" s="20"/>
      <c r="F393" s="20"/>
      <c r="G393" s="21"/>
      <c r="H393" s="22"/>
    </row>
    <row r="394" spans="1:8" x14ac:dyDescent="0.2">
      <c r="A394" s="29" t="s">
        <v>2052</v>
      </c>
      <c r="B394" s="172"/>
      <c r="C394" s="30" t="s">
        <v>156</v>
      </c>
      <c r="D394" s="155"/>
      <c r="E394" s="156"/>
      <c r="F394" s="156"/>
      <c r="G394" s="157"/>
      <c r="H394" s="22"/>
    </row>
    <row r="395" spans="1:8" ht="24" x14ac:dyDescent="0.2">
      <c r="A395" s="158" t="s">
        <v>1707</v>
      </c>
      <c r="B395" s="173"/>
      <c r="C395" s="159" t="s">
        <v>424</v>
      </c>
      <c r="D395" s="19"/>
      <c r="E395" s="20"/>
      <c r="F395" s="20"/>
      <c r="G395" s="21"/>
      <c r="H395" s="22"/>
    </row>
    <row r="396" spans="1:8" ht="36" x14ac:dyDescent="0.2">
      <c r="A396" s="35" t="s">
        <v>1708</v>
      </c>
      <c r="B396" s="173" t="s">
        <v>589</v>
      </c>
      <c r="C396" s="36" t="s">
        <v>430</v>
      </c>
      <c r="D396" s="19" t="s">
        <v>28</v>
      </c>
      <c r="E396" s="20">
        <v>1</v>
      </c>
      <c r="F396" s="21">
        <v>1169.81</v>
      </c>
      <c r="G396" s="21">
        <f t="shared" ref="G396:G398" si="24">ROUND(E396*F396,2)</f>
        <v>1169.81</v>
      </c>
      <c r="H396" s="22"/>
    </row>
    <row r="397" spans="1:8" ht="24" x14ac:dyDescent="0.2">
      <c r="A397" s="35" t="s">
        <v>1709</v>
      </c>
      <c r="B397" s="173" t="s">
        <v>591</v>
      </c>
      <c r="C397" s="36" t="s">
        <v>1269</v>
      </c>
      <c r="D397" s="19" t="s">
        <v>28</v>
      </c>
      <c r="E397" s="20">
        <v>12</v>
      </c>
      <c r="F397" s="21">
        <v>909.78</v>
      </c>
      <c r="G397" s="21">
        <f>ROUND(E397*F397,2)</f>
        <v>10917.36</v>
      </c>
      <c r="H397" s="22"/>
    </row>
    <row r="398" spans="1:8" ht="24" x14ac:dyDescent="0.2">
      <c r="A398" s="35" t="s">
        <v>1710</v>
      </c>
      <c r="B398" s="173" t="s">
        <v>647</v>
      </c>
      <c r="C398" s="36" t="s">
        <v>1371</v>
      </c>
      <c r="D398" s="19" t="s">
        <v>28</v>
      </c>
      <c r="E398" s="20">
        <v>3</v>
      </c>
      <c r="F398" s="21">
        <v>1067.6499999999999</v>
      </c>
      <c r="G398" s="21">
        <f t="shared" si="24"/>
        <v>3202.95</v>
      </c>
      <c r="H398" s="22"/>
    </row>
    <row r="399" spans="1:8" ht="36" x14ac:dyDescent="0.2">
      <c r="A399" s="35" t="s">
        <v>1711</v>
      </c>
      <c r="B399" s="173" t="s">
        <v>580</v>
      </c>
      <c r="C399" s="36" t="s">
        <v>1266</v>
      </c>
      <c r="D399" s="19" t="s">
        <v>28</v>
      </c>
      <c r="E399" s="20">
        <v>12</v>
      </c>
      <c r="F399" s="21">
        <v>565.67999999999995</v>
      </c>
      <c r="G399" s="21">
        <f>ROUND(E399*F399,2)</f>
        <v>6788.16</v>
      </c>
      <c r="H399" s="22"/>
    </row>
    <row r="400" spans="1:8" x14ac:dyDescent="0.2">
      <c r="A400" s="35"/>
      <c r="B400" s="173"/>
      <c r="C400" s="36"/>
      <c r="D400" s="19"/>
      <c r="E400" s="20"/>
      <c r="F400" s="20"/>
      <c r="G400" s="21"/>
      <c r="H400" s="22"/>
    </row>
    <row r="401" spans="1:8" ht="24" x14ac:dyDescent="0.2">
      <c r="A401" s="158" t="s">
        <v>1712</v>
      </c>
      <c r="B401" s="173"/>
      <c r="C401" s="159" t="s">
        <v>425</v>
      </c>
      <c r="D401" s="31"/>
      <c r="E401" s="32"/>
      <c r="F401" s="32"/>
      <c r="G401" s="33"/>
      <c r="H401" s="22"/>
    </row>
    <row r="402" spans="1:8" ht="60" x14ac:dyDescent="0.2">
      <c r="A402" s="35" t="s">
        <v>1713</v>
      </c>
      <c r="B402" s="173" t="s">
        <v>648</v>
      </c>
      <c r="C402" s="36" t="s">
        <v>486</v>
      </c>
      <c r="D402" s="19" t="s">
        <v>12</v>
      </c>
      <c r="E402" s="20">
        <v>150.19999999999999</v>
      </c>
      <c r="F402" s="21">
        <v>439.95999999999992</v>
      </c>
      <c r="G402" s="21">
        <f t="shared" ref="G402:G405" si="25">ROUND(E402*F402,2)</f>
        <v>66081.990000000005</v>
      </c>
      <c r="H402" s="22"/>
    </row>
    <row r="403" spans="1:8" ht="60" x14ac:dyDescent="0.2">
      <c r="A403" s="35" t="s">
        <v>1714</v>
      </c>
      <c r="B403" s="173" t="s">
        <v>493</v>
      </c>
      <c r="C403" s="36" t="s">
        <v>2100</v>
      </c>
      <c r="D403" s="19" t="s">
        <v>67</v>
      </c>
      <c r="E403" s="20">
        <v>20.2</v>
      </c>
      <c r="F403" s="21">
        <v>176.72</v>
      </c>
      <c r="G403" s="21">
        <f t="shared" si="25"/>
        <v>3569.74</v>
      </c>
      <c r="H403" s="22"/>
    </row>
    <row r="404" spans="1:8" ht="24" x14ac:dyDescent="0.2">
      <c r="A404" s="35" t="s">
        <v>1715</v>
      </c>
      <c r="B404" s="173" t="s">
        <v>649</v>
      </c>
      <c r="C404" s="36" t="s">
        <v>492</v>
      </c>
      <c r="D404" s="19" t="s">
        <v>28</v>
      </c>
      <c r="E404" s="20">
        <v>1</v>
      </c>
      <c r="F404" s="21">
        <v>748.9</v>
      </c>
      <c r="G404" s="21">
        <f t="shared" si="25"/>
        <v>748.9</v>
      </c>
      <c r="H404" s="22"/>
    </row>
    <row r="405" spans="1:8" ht="24" x14ac:dyDescent="0.2">
      <c r="A405" s="35" t="s">
        <v>1716</v>
      </c>
      <c r="B405" s="173" t="s">
        <v>1372</v>
      </c>
      <c r="C405" s="36" t="s">
        <v>1373</v>
      </c>
      <c r="D405" s="19" t="s">
        <v>12</v>
      </c>
      <c r="E405" s="20">
        <v>5</v>
      </c>
      <c r="F405" s="21">
        <v>64.17</v>
      </c>
      <c r="G405" s="21">
        <f t="shared" si="25"/>
        <v>320.85000000000002</v>
      </c>
      <c r="H405" s="22"/>
    </row>
    <row r="406" spans="1:8" x14ac:dyDescent="0.2">
      <c r="A406" s="35"/>
      <c r="B406" s="173"/>
      <c r="C406" s="36"/>
      <c r="D406" s="19"/>
      <c r="E406" s="20"/>
      <c r="F406" s="21"/>
      <c r="G406" s="21"/>
      <c r="H406" s="22"/>
    </row>
    <row r="407" spans="1:8" x14ac:dyDescent="0.2">
      <c r="A407" s="29" t="s">
        <v>1717</v>
      </c>
      <c r="B407" s="172"/>
      <c r="C407" s="30" t="s">
        <v>172</v>
      </c>
      <c r="D407" s="155"/>
      <c r="E407" s="156"/>
      <c r="F407" s="156"/>
      <c r="G407" s="157"/>
      <c r="H407" s="22"/>
    </row>
    <row r="408" spans="1:8" ht="24" x14ac:dyDescent="0.2">
      <c r="A408" s="35" t="s">
        <v>1718</v>
      </c>
      <c r="B408" s="173" t="s">
        <v>122</v>
      </c>
      <c r="C408" s="36" t="s">
        <v>75</v>
      </c>
      <c r="D408" s="19" t="s">
        <v>67</v>
      </c>
      <c r="E408" s="20">
        <v>156</v>
      </c>
      <c r="F408" s="20">
        <v>1.67</v>
      </c>
      <c r="G408" s="21">
        <f t="shared" ref="G408:G416" si="26">ROUND(E408*F408,2)</f>
        <v>260.52</v>
      </c>
      <c r="H408" s="22"/>
    </row>
    <row r="409" spans="1:8" ht="36" x14ac:dyDescent="0.2">
      <c r="A409" s="35" t="s">
        <v>1719</v>
      </c>
      <c r="B409" s="173" t="s">
        <v>123</v>
      </c>
      <c r="C409" s="36" t="s">
        <v>366</v>
      </c>
      <c r="D409" s="19" t="s">
        <v>67</v>
      </c>
      <c r="E409" s="20">
        <v>156</v>
      </c>
      <c r="F409" s="20">
        <v>11.01</v>
      </c>
      <c r="G409" s="21">
        <f t="shared" si="26"/>
        <v>1717.56</v>
      </c>
      <c r="H409" s="22"/>
    </row>
    <row r="410" spans="1:8" ht="36" x14ac:dyDescent="0.2">
      <c r="A410" s="35" t="s">
        <v>1720</v>
      </c>
      <c r="B410" s="173" t="s">
        <v>318</v>
      </c>
      <c r="C410" s="36" t="s">
        <v>319</v>
      </c>
      <c r="D410" s="19" t="s">
        <v>67</v>
      </c>
      <c r="E410" s="20">
        <v>156</v>
      </c>
      <c r="F410" s="20">
        <v>12.35</v>
      </c>
      <c r="G410" s="21">
        <f t="shared" si="26"/>
        <v>1926.6</v>
      </c>
      <c r="H410" s="22"/>
    </row>
    <row r="411" spans="1:8" ht="24" x14ac:dyDescent="0.2">
      <c r="A411" s="35" t="s">
        <v>1721</v>
      </c>
      <c r="B411" s="173" t="s">
        <v>315</v>
      </c>
      <c r="C411" s="36" t="s">
        <v>314</v>
      </c>
      <c r="D411" s="19" t="s">
        <v>67</v>
      </c>
      <c r="E411" s="20">
        <v>87.4</v>
      </c>
      <c r="F411" s="20">
        <v>1.97</v>
      </c>
      <c r="G411" s="21">
        <f t="shared" si="26"/>
        <v>172.18</v>
      </c>
      <c r="H411" s="22"/>
    </row>
    <row r="412" spans="1:8" ht="36" x14ac:dyDescent="0.2">
      <c r="A412" s="35" t="s">
        <v>1722</v>
      </c>
      <c r="B412" s="173" t="s">
        <v>316</v>
      </c>
      <c r="C412" s="36" t="s">
        <v>367</v>
      </c>
      <c r="D412" s="19" t="s">
        <v>67</v>
      </c>
      <c r="E412" s="20">
        <v>87.4</v>
      </c>
      <c r="F412" s="20">
        <v>19.89</v>
      </c>
      <c r="G412" s="21">
        <f t="shared" si="26"/>
        <v>1738.39</v>
      </c>
      <c r="H412" s="22"/>
    </row>
    <row r="413" spans="1:8" ht="36" x14ac:dyDescent="0.2">
      <c r="A413" s="35" t="s">
        <v>1723</v>
      </c>
      <c r="B413" s="173" t="s">
        <v>317</v>
      </c>
      <c r="C413" s="36" t="s">
        <v>320</v>
      </c>
      <c r="D413" s="19" t="s">
        <v>67</v>
      </c>
      <c r="E413" s="20">
        <v>87.4</v>
      </c>
      <c r="F413" s="20">
        <v>13.74</v>
      </c>
      <c r="G413" s="21">
        <f t="shared" si="26"/>
        <v>1200.8800000000001</v>
      </c>
      <c r="H413" s="22"/>
    </row>
    <row r="414" spans="1:8" ht="24" x14ac:dyDescent="0.2">
      <c r="A414" s="35" t="s">
        <v>1724</v>
      </c>
      <c r="B414" s="173" t="s">
        <v>463</v>
      </c>
      <c r="C414" s="36" t="s">
        <v>469</v>
      </c>
      <c r="D414" s="19" t="s">
        <v>67</v>
      </c>
      <c r="E414" s="20">
        <v>237</v>
      </c>
      <c r="F414" s="20">
        <v>1.8</v>
      </c>
      <c r="G414" s="21">
        <f t="shared" si="26"/>
        <v>426.6</v>
      </c>
      <c r="H414" s="22"/>
    </row>
    <row r="415" spans="1:8" ht="24" x14ac:dyDescent="0.2">
      <c r="A415" s="35" t="s">
        <v>1725</v>
      </c>
      <c r="B415" s="173" t="s">
        <v>464</v>
      </c>
      <c r="C415" s="36" t="s">
        <v>470</v>
      </c>
      <c r="D415" s="19" t="s">
        <v>67</v>
      </c>
      <c r="E415" s="20">
        <v>237</v>
      </c>
      <c r="F415" s="20">
        <v>18.55</v>
      </c>
      <c r="G415" s="21">
        <f t="shared" si="26"/>
        <v>4396.3500000000004</v>
      </c>
      <c r="H415" s="22"/>
    </row>
    <row r="416" spans="1:8" ht="36" x14ac:dyDescent="0.2">
      <c r="A416" s="35" t="s">
        <v>1726</v>
      </c>
      <c r="B416" s="173" t="s">
        <v>472</v>
      </c>
      <c r="C416" s="36" t="s">
        <v>471</v>
      </c>
      <c r="D416" s="19" t="s">
        <v>67</v>
      </c>
      <c r="E416" s="20">
        <v>237</v>
      </c>
      <c r="F416" s="20">
        <v>17.52</v>
      </c>
      <c r="G416" s="21">
        <f t="shared" si="26"/>
        <v>4152.24</v>
      </c>
      <c r="H416" s="22"/>
    </row>
    <row r="417" spans="1:8" x14ac:dyDescent="0.2">
      <c r="A417" s="35"/>
      <c r="B417" s="173"/>
      <c r="C417" s="36"/>
      <c r="D417" s="19"/>
      <c r="E417" s="20"/>
      <c r="F417" s="20"/>
      <c r="G417" s="21"/>
      <c r="H417" s="22"/>
    </row>
    <row r="418" spans="1:8" x14ac:dyDescent="0.2">
      <c r="A418" s="35"/>
      <c r="B418" s="173"/>
      <c r="C418" s="36"/>
      <c r="D418" s="19"/>
      <c r="E418" s="20"/>
      <c r="F418" s="20"/>
      <c r="G418" s="21"/>
      <c r="H418" s="22"/>
    </row>
    <row r="419" spans="1:8" x14ac:dyDescent="0.2">
      <c r="A419" s="29" t="s">
        <v>1727</v>
      </c>
      <c r="B419" s="172"/>
      <c r="C419" s="30" t="s">
        <v>182</v>
      </c>
      <c r="D419" s="19"/>
      <c r="E419" s="20"/>
      <c r="F419" s="20"/>
      <c r="G419" s="21"/>
      <c r="H419" s="22"/>
    </row>
    <row r="420" spans="1:8" x14ac:dyDescent="0.2">
      <c r="A420" s="158" t="s">
        <v>1728</v>
      </c>
      <c r="B420" s="173"/>
      <c r="C420" s="159" t="s">
        <v>184</v>
      </c>
      <c r="D420" s="31"/>
      <c r="E420" s="32"/>
      <c r="F420" s="32"/>
      <c r="G420" s="33"/>
      <c r="H420" s="22"/>
    </row>
    <row r="421" spans="1:8" ht="24" x14ac:dyDescent="0.2">
      <c r="A421" s="35" t="s">
        <v>1729</v>
      </c>
      <c r="B421" s="173" t="s">
        <v>627</v>
      </c>
      <c r="C421" s="36" t="s">
        <v>1482</v>
      </c>
      <c r="D421" s="19" t="s">
        <v>67</v>
      </c>
      <c r="E421" s="20">
        <v>4</v>
      </c>
      <c r="F421" s="21">
        <v>1239.5700000000002</v>
      </c>
      <c r="G421" s="21">
        <f t="shared" ref="G421:G425" si="27">ROUND(E421*F421,2)</f>
        <v>4958.28</v>
      </c>
      <c r="H421" s="22"/>
    </row>
    <row r="422" spans="1:8" ht="24" x14ac:dyDescent="0.2">
      <c r="A422" s="35" t="s">
        <v>1730</v>
      </c>
      <c r="B422" s="173" t="s">
        <v>628</v>
      </c>
      <c r="C422" s="36" t="s">
        <v>485</v>
      </c>
      <c r="D422" s="19" t="s">
        <v>28</v>
      </c>
      <c r="E422" s="20">
        <v>10</v>
      </c>
      <c r="F422" s="21">
        <v>440.57</v>
      </c>
      <c r="G422" s="21">
        <f t="shared" si="27"/>
        <v>4405.7</v>
      </c>
      <c r="H422" s="22"/>
    </row>
    <row r="423" spans="1:8" ht="24" x14ac:dyDescent="0.2">
      <c r="A423" s="35" t="s">
        <v>1731</v>
      </c>
      <c r="B423" s="173" t="s">
        <v>630</v>
      </c>
      <c r="C423" s="36" t="s">
        <v>480</v>
      </c>
      <c r="D423" s="19" t="s">
        <v>28</v>
      </c>
      <c r="E423" s="20">
        <v>10</v>
      </c>
      <c r="F423" s="21">
        <v>327.19</v>
      </c>
      <c r="G423" s="21">
        <f t="shared" si="27"/>
        <v>3271.9</v>
      </c>
      <c r="H423" s="22"/>
    </row>
    <row r="424" spans="1:8" ht="24" x14ac:dyDescent="0.2">
      <c r="A424" s="35" t="s">
        <v>1732</v>
      </c>
      <c r="B424" s="173" t="s">
        <v>633</v>
      </c>
      <c r="C424" s="36" t="s">
        <v>481</v>
      </c>
      <c r="D424" s="19" t="s">
        <v>28</v>
      </c>
      <c r="E424" s="20">
        <v>6</v>
      </c>
      <c r="F424" s="21">
        <v>361.21</v>
      </c>
      <c r="G424" s="21">
        <f t="shared" si="27"/>
        <v>2167.2600000000002</v>
      </c>
      <c r="H424" s="22"/>
    </row>
    <row r="425" spans="1:8" ht="36" x14ac:dyDescent="0.2">
      <c r="A425" s="35" t="s">
        <v>1733</v>
      </c>
      <c r="B425" s="173" t="s">
        <v>634</v>
      </c>
      <c r="C425" s="36" t="s">
        <v>2091</v>
      </c>
      <c r="D425" s="19" t="s">
        <v>28</v>
      </c>
      <c r="E425" s="20">
        <v>6</v>
      </c>
      <c r="F425" s="21">
        <v>1054.7200000000003</v>
      </c>
      <c r="G425" s="21">
        <f t="shared" si="27"/>
        <v>6328.32</v>
      </c>
      <c r="H425" s="22"/>
    </row>
    <row r="426" spans="1:8" ht="24" x14ac:dyDescent="0.2">
      <c r="A426" s="35" t="s">
        <v>1734</v>
      </c>
      <c r="B426" s="173" t="s">
        <v>637</v>
      </c>
      <c r="C426" s="36" t="s">
        <v>483</v>
      </c>
      <c r="D426" s="19" t="s">
        <v>28</v>
      </c>
      <c r="E426" s="20">
        <v>14</v>
      </c>
      <c r="F426" s="21">
        <v>511.62999999999994</v>
      </c>
      <c r="G426" s="21">
        <f t="shared" ref="G426:G427" si="28">ROUND(E426*F426,2)</f>
        <v>7162.82</v>
      </c>
      <c r="H426" s="22"/>
    </row>
    <row r="427" spans="1:8" ht="24" x14ac:dyDescent="0.2">
      <c r="A427" s="35" t="s">
        <v>1735</v>
      </c>
      <c r="B427" s="173" t="s">
        <v>638</v>
      </c>
      <c r="C427" s="36" t="s">
        <v>478</v>
      </c>
      <c r="D427" s="19" t="s">
        <v>28</v>
      </c>
      <c r="E427" s="20">
        <v>14</v>
      </c>
      <c r="F427" s="21">
        <v>525.75</v>
      </c>
      <c r="G427" s="21">
        <f t="shared" si="28"/>
        <v>7360.5</v>
      </c>
      <c r="H427" s="22"/>
    </row>
    <row r="428" spans="1:8" x14ac:dyDescent="0.2">
      <c r="A428" s="35"/>
      <c r="B428" s="173"/>
      <c r="C428" s="36"/>
      <c r="D428" s="19"/>
      <c r="E428" s="20"/>
      <c r="F428" s="20"/>
      <c r="G428" s="21"/>
      <c r="H428" s="22"/>
    </row>
    <row r="429" spans="1:8" x14ac:dyDescent="0.2">
      <c r="A429" s="29" t="s">
        <v>1736</v>
      </c>
      <c r="B429" s="172"/>
      <c r="C429" s="30" t="s">
        <v>196</v>
      </c>
      <c r="D429" s="19"/>
      <c r="E429" s="20"/>
      <c r="F429" s="20"/>
      <c r="G429" s="21"/>
      <c r="H429" s="22"/>
    </row>
    <row r="430" spans="1:8" ht="48" x14ac:dyDescent="0.2">
      <c r="A430" s="35" t="s">
        <v>1737</v>
      </c>
      <c r="B430" s="173" t="s">
        <v>641</v>
      </c>
      <c r="C430" s="36" t="s">
        <v>14</v>
      </c>
      <c r="D430" s="19" t="s">
        <v>67</v>
      </c>
      <c r="E430" s="20">
        <v>3107.4</v>
      </c>
      <c r="F430" s="21">
        <v>8.7200000000000006</v>
      </c>
      <c r="G430" s="21">
        <f t="shared" ref="G430" si="29">ROUND(E430*F430,2)</f>
        <v>27096.53</v>
      </c>
      <c r="H430" s="22"/>
    </row>
    <row r="431" spans="1:8" x14ac:dyDescent="0.2">
      <c r="A431" s="35"/>
      <c r="B431" s="173"/>
      <c r="C431" s="36"/>
      <c r="D431" s="19"/>
      <c r="E431" s="20"/>
      <c r="F431" s="21"/>
      <c r="G431" s="21"/>
      <c r="H431" s="22"/>
    </row>
    <row r="432" spans="1:8" x14ac:dyDescent="0.2">
      <c r="A432" s="35"/>
      <c r="B432" s="173"/>
      <c r="C432" s="36"/>
      <c r="D432" s="19"/>
      <c r="E432" s="20"/>
      <c r="F432" s="20"/>
      <c r="G432" s="21"/>
      <c r="H432" s="34"/>
    </row>
    <row r="433" spans="1:8" x14ac:dyDescent="0.2">
      <c r="A433" s="23">
        <v>4</v>
      </c>
      <c r="B433" s="174"/>
      <c r="C433" s="24" t="s">
        <v>387</v>
      </c>
      <c r="D433" s="160"/>
      <c r="E433" s="161"/>
      <c r="F433" s="162"/>
      <c r="G433" s="162"/>
      <c r="H433" s="28">
        <f>SUM(G434:G507)</f>
        <v>762965.89999999979</v>
      </c>
    </row>
    <row r="434" spans="1:8" x14ac:dyDescent="0.2">
      <c r="A434" s="29" t="s">
        <v>84</v>
      </c>
      <c r="B434" s="173"/>
      <c r="C434" s="30" t="s">
        <v>1398</v>
      </c>
      <c r="D434" s="155"/>
      <c r="E434" s="156"/>
      <c r="F434" s="157"/>
      <c r="G434" s="157"/>
      <c r="H434" s="34"/>
    </row>
    <row r="435" spans="1:8" ht="24" x14ac:dyDescent="0.2">
      <c r="A435" s="35" t="s">
        <v>87</v>
      </c>
      <c r="B435" s="173" t="s">
        <v>206</v>
      </c>
      <c r="C435" s="36" t="s">
        <v>249</v>
      </c>
      <c r="D435" s="19" t="s">
        <v>67</v>
      </c>
      <c r="E435" s="20">
        <v>11931.7</v>
      </c>
      <c r="F435" s="21">
        <v>0.44</v>
      </c>
      <c r="G435" s="21">
        <f t="shared" ref="G435:G439" si="30">ROUND(E435*F435,2)</f>
        <v>5249.95</v>
      </c>
      <c r="H435" s="93"/>
    </row>
    <row r="436" spans="1:8" ht="24" x14ac:dyDescent="0.2">
      <c r="A436" s="35" t="s">
        <v>1228</v>
      </c>
      <c r="B436" s="173"/>
      <c r="C436" s="36" t="s">
        <v>1578</v>
      </c>
      <c r="D436" s="19"/>
      <c r="E436" s="20"/>
      <c r="F436" s="21"/>
      <c r="G436" s="21"/>
      <c r="H436" s="93"/>
    </row>
    <row r="437" spans="1:8" ht="60" x14ac:dyDescent="0.2">
      <c r="A437" s="35" t="s">
        <v>1229</v>
      </c>
      <c r="B437" s="173" t="s">
        <v>242</v>
      </c>
      <c r="C437" s="36" t="s">
        <v>251</v>
      </c>
      <c r="D437" s="19" t="s">
        <v>68</v>
      </c>
      <c r="E437" s="20">
        <v>350</v>
      </c>
      <c r="F437" s="21">
        <v>6.88</v>
      </c>
      <c r="G437" s="21">
        <f t="shared" si="30"/>
        <v>2408</v>
      </c>
      <c r="H437" s="93"/>
    </row>
    <row r="438" spans="1:8" ht="37.5" x14ac:dyDescent="0.2">
      <c r="A438" s="35" t="s">
        <v>1230</v>
      </c>
      <c r="B438" s="173" t="s">
        <v>116</v>
      </c>
      <c r="C438" s="36" t="s">
        <v>72</v>
      </c>
      <c r="D438" s="19" t="s">
        <v>73</v>
      </c>
      <c r="E438" s="20">
        <v>525</v>
      </c>
      <c r="F438" s="21">
        <v>0.56000000000000005</v>
      </c>
      <c r="G438" s="21">
        <f t="shared" si="30"/>
        <v>294</v>
      </c>
      <c r="H438" s="93"/>
    </row>
    <row r="439" spans="1:8" ht="36" x14ac:dyDescent="0.2">
      <c r="A439" s="35" t="s">
        <v>1231</v>
      </c>
      <c r="B439" s="173" t="s">
        <v>371</v>
      </c>
      <c r="C439" s="36" t="s">
        <v>330</v>
      </c>
      <c r="D439" s="19" t="s">
        <v>74</v>
      </c>
      <c r="E439" s="20">
        <v>5250</v>
      </c>
      <c r="F439" s="21">
        <v>0.78</v>
      </c>
      <c r="G439" s="21">
        <f t="shared" si="30"/>
        <v>4095</v>
      </c>
      <c r="H439" s="93"/>
    </row>
    <row r="440" spans="1:8" x14ac:dyDescent="0.2">
      <c r="A440" s="35"/>
      <c r="B440" s="173"/>
      <c r="C440" s="36"/>
      <c r="D440" s="19"/>
      <c r="E440" s="20"/>
      <c r="F440" s="21"/>
      <c r="G440" s="21"/>
      <c r="H440" s="93"/>
    </row>
    <row r="441" spans="1:8" x14ac:dyDescent="0.2">
      <c r="A441" s="35"/>
      <c r="B441" s="173"/>
      <c r="C441" s="36"/>
      <c r="D441" s="19"/>
      <c r="E441" s="20"/>
      <c r="F441" s="21"/>
      <c r="G441" s="21"/>
      <c r="H441" s="93"/>
    </row>
    <row r="442" spans="1:8" ht="24" x14ac:dyDescent="0.2">
      <c r="A442" s="29" t="s">
        <v>85</v>
      </c>
      <c r="B442" s="172"/>
      <c r="C442" s="30" t="s">
        <v>1397</v>
      </c>
      <c r="D442" s="155"/>
      <c r="E442" s="156"/>
      <c r="F442" s="157"/>
      <c r="G442" s="157"/>
      <c r="H442" s="34"/>
    </row>
    <row r="443" spans="1:8" ht="24" x14ac:dyDescent="0.2">
      <c r="A443" s="35" t="s">
        <v>275</v>
      </c>
      <c r="B443" s="173" t="s">
        <v>1404</v>
      </c>
      <c r="C443" s="36" t="s">
        <v>1409</v>
      </c>
      <c r="D443" s="19" t="s">
        <v>68</v>
      </c>
      <c r="E443" s="20">
        <v>72</v>
      </c>
      <c r="F443" s="21">
        <v>186.53</v>
      </c>
      <c r="G443" s="21">
        <f t="shared" ref="G443:G463" si="31">ROUND(E443*F443,2)</f>
        <v>13430.16</v>
      </c>
      <c r="H443" s="22"/>
    </row>
    <row r="444" spans="1:8" ht="13.5" x14ac:dyDescent="0.2">
      <c r="A444" s="35" t="s">
        <v>276</v>
      </c>
      <c r="B444" s="173" t="s">
        <v>254</v>
      </c>
      <c r="C444" s="36" t="s">
        <v>88</v>
      </c>
      <c r="D444" s="19" t="s">
        <v>68</v>
      </c>
      <c r="E444" s="20">
        <v>39</v>
      </c>
      <c r="F444" s="21">
        <v>29.86</v>
      </c>
      <c r="G444" s="21">
        <f t="shared" si="31"/>
        <v>1164.54</v>
      </c>
      <c r="H444" s="22"/>
    </row>
    <row r="445" spans="1:8" ht="48" x14ac:dyDescent="0.2">
      <c r="A445" s="35" t="s">
        <v>277</v>
      </c>
      <c r="B445" s="173" t="s">
        <v>556</v>
      </c>
      <c r="C445" s="36" t="s">
        <v>252</v>
      </c>
      <c r="D445" s="19" t="s">
        <v>28</v>
      </c>
      <c r="E445" s="20">
        <v>1</v>
      </c>
      <c r="F445" s="21">
        <v>741.49</v>
      </c>
      <c r="G445" s="21">
        <f t="shared" si="31"/>
        <v>741.49</v>
      </c>
      <c r="H445" s="93"/>
    </row>
    <row r="446" spans="1:8" ht="37.5" x14ac:dyDescent="0.2">
      <c r="A446" s="35" t="s">
        <v>278</v>
      </c>
      <c r="B446" s="173" t="s">
        <v>116</v>
      </c>
      <c r="C446" s="36" t="s">
        <v>72</v>
      </c>
      <c r="D446" s="19" t="s">
        <v>73</v>
      </c>
      <c r="E446" s="20">
        <v>65</v>
      </c>
      <c r="F446" s="21">
        <v>0.56000000000000005</v>
      </c>
      <c r="G446" s="21">
        <f t="shared" si="31"/>
        <v>36.4</v>
      </c>
      <c r="H446" s="93"/>
    </row>
    <row r="447" spans="1:8" ht="36" x14ac:dyDescent="0.2">
      <c r="A447" s="35" t="s">
        <v>279</v>
      </c>
      <c r="B447" s="173" t="s">
        <v>371</v>
      </c>
      <c r="C447" s="36" t="s">
        <v>330</v>
      </c>
      <c r="D447" s="19" t="s">
        <v>74</v>
      </c>
      <c r="E447" s="20">
        <v>650</v>
      </c>
      <c r="F447" s="21">
        <v>0.78</v>
      </c>
      <c r="G447" s="21">
        <f t="shared" si="31"/>
        <v>507</v>
      </c>
      <c r="H447" s="93"/>
    </row>
    <row r="448" spans="1:8" ht="24" x14ac:dyDescent="0.2">
      <c r="A448" s="35" t="s">
        <v>280</v>
      </c>
      <c r="B448" s="173" t="s">
        <v>207</v>
      </c>
      <c r="C448" s="36" t="s">
        <v>1405</v>
      </c>
      <c r="D448" s="19" t="s">
        <v>68</v>
      </c>
      <c r="E448" s="20">
        <v>0.9</v>
      </c>
      <c r="F448" s="21">
        <v>433.52</v>
      </c>
      <c r="G448" s="21">
        <f t="shared" si="31"/>
        <v>390.17</v>
      </c>
      <c r="H448" s="93"/>
    </row>
    <row r="449" spans="1:8" ht="24" x14ac:dyDescent="0.2">
      <c r="A449" s="35" t="s">
        <v>281</v>
      </c>
      <c r="B449" s="173" t="s">
        <v>1274</v>
      </c>
      <c r="C449" s="36" t="s">
        <v>1287</v>
      </c>
      <c r="D449" s="19" t="s">
        <v>29</v>
      </c>
      <c r="E449" s="20">
        <v>598</v>
      </c>
      <c r="F449" s="21">
        <v>7.66</v>
      </c>
      <c r="G449" s="21">
        <f t="shared" si="31"/>
        <v>4580.68</v>
      </c>
      <c r="H449" s="93"/>
    </row>
    <row r="450" spans="1:8" ht="24" x14ac:dyDescent="0.2">
      <c r="A450" s="35" t="s">
        <v>282</v>
      </c>
      <c r="B450" s="173" t="s">
        <v>1275</v>
      </c>
      <c r="C450" s="36" t="s">
        <v>1288</v>
      </c>
      <c r="D450" s="19" t="s">
        <v>29</v>
      </c>
      <c r="E450" s="20">
        <v>1092</v>
      </c>
      <c r="F450" s="21">
        <v>6.82</v>
      </c>
      <c r="G450" s="21">
        <f t="shared" si="31"/>
        <v>7447.44</v>
      </c>
      <c r="H450" s="93"/>
    </row>
    <row r="451" spans="1:8" ht="24" x14ac:dyDescent="0.2">
      <c r="A451" s="35" t="s">
        <v>283</v>
      </c>
      <c r="B451" s="173" t="s">
        <v>1276</v>
      </c>
      <c r="C451" s="36" t="s">
        <v>1289</v>
      </c>
      <c r="D451" s="19" t="s">
        <v>29</v>
      </c>
      <c r="E451" s="20">
        <v>910</v>
      </c>
      <c r="F451" s="21">
        <v>6.34</v>
      </c>
      <c r="G451" s="21">
        <f t="shared" si="31"/>
        <v>5769.4</v>
      </c>
      <c r="H451" s="93"/>
    </row>
    <row r="452" spans="1:8" ht="36" x14ac:dyDescent="0.2">
      <c r="A452" s="35" t="s">
        <v>284</v>
      </c>
      <c r="B452" s="173" t="s">
        <v>1272</v>
      </c>
      <c r="C452" s="36" t="s">
        <v>1273</v>
      </c>
      <c r="D452" s="19" t="s">
        <v>68</v>
      </c>
      <c r="E452" s="20">
        <v>32.5</v>
      </c>
      <c r="F452" s="21">
        <v>484.49</v>
      </c>
      <c r="G452" s="21">
        <f t="shared" si="31"/>
        <v>15745.93</v>
      </c>
      <c r="H452" s="93"/>
    </row>
    <row r="453" spans="1:8" ht="60" x14ac:dyDescent="0.2">
      <c r="A453" s="35" t="s">
        <v>285</v>
      </c>
      <c r="B453" s="173" t="s">
        <v>241</v>
      </c>
      <c r="C453" s="36" t="s">
        <v>340</v>
      </c>
      <c r="D453" s="19" t="s">
        <v>67</v>
      </c>
      <c r="E453" s="20">
        <v>698</v>
      </c>
      <c r="F453" s="21">
        <v>53.88</v>
      </c>
      <c r="G453" s="21">
        <f t="shared" si="31"/>
        <v>37608.239999999998</v>
      </c>
      <c r="H453" s="93"/>
    </row>
    <row r="454" spans="1:8" ht="36" x14ac:dyDescent="0.2">
      <c r="A454" s="35" t="s">
        <v>286</v>
      </c>
      <c r="B454" s="173" t="s">
        <v>1292</v>
      </c>
      <c r="C454" s="36" t="s">
        <v>1317</v>
      </c>
      <c r="D454" s="19" t="s">
        <v>29</v>
      </c>
      <c r="E454" s="20">
        <v>1090</v>
      </c>
      <c r="F454" s="21">
        <v>9.7100000000000009</v>
      </c>
      <c r="G454" s="21">
        <f t="shared" si="31"/>
        <v>10583.9</v>
      </c>
      <c r="H454" s="93"/>
    </row>
    <row r="455" spans="1:8" ht="36" x14ac:dyDescent="0.2">
      <c r="A455" s="35" t="s">
        <v>1232</v>
      </c>
      <c r="B455" s="173" t="s">
        <v>1293</v>
      </c>
      <c r="C455" s="36" t="s">
        <v>1318</v>
      </c>
      <c r="D455" s="19" t="s">
        <v>29</v>
      </c>
      <c r="E455" s="20">
        <v>818</v>
      </c>
      <c r="F455" s="21">
        <v>9.35</v>
      </c>
      <c r="G455" s="21">
        <f t="shared" si="31"/>
        <v>7648.3</v>
      </c>
      <c r="H455" s="93"/>
    </row>
    <row r="456" spans="1:8" ht="36" x14ac:dyDescent="0.2">
      <c r="A456" s="35" t="s">
        <v>1378</v>
      </c>
      <c r="B456" s="173" t="s">
        <v>1294</v>
      </c>
      <c r="C456" s="36" t="s">
        <v>1319</v>
      </c>
      <c r="D456" s="19" t="s">
        <v>29</v>
      </c>
      <c r="E456" s="20">
        <v>1363</v>
      </c>
      <c r="F456" s="21">
        <v>7.61</v>
      </c>
      <c r="G456" s="21">
        <f t="shared" si="31"/>
        <v>10372.43</v>
      </c>
      <c r="H456" s="93"/>
    </row>
    <row r="457" spans="1:8" ht="36" x14ac:dyDescent="0.2">
      <c r="A457" s="35" t="s">
        <v>1379</v>
      </c>
      <c r="B457" s="173" t="s">
        <v>1295</v>
      </c>
      <c r="C457" s="36" t="s">
        <v>1320</v>
      </c>
      <c r="D457" s="19" t="s">
        <v>29</v>
      </c>
      <c r="E457" s="20">
        <v>1635</v>
      </c>
      <c r="F457" s="21">
        <v>6.72</v>
      </c>
      <c r="G457" s="21">
        <f t="shared" si="31"/>
        <v>10987.2</v>
      </c>
      <c r="H457" s="93"/>
    </row>
    <row r="458" spans="1:8" ht="36" x14ac:dyDescent="0.2">
      <c r="A458" s="35" t="s">
        <v>1380</v>
      </c>
      <c r="B458" s="173" t="s">
        <v>1296</v>
      </c>
      <c r="C458" s="36" t="s">
        <v>1321</v>
      </c>
      <c r="D458" s="19" t="s">
        <v>29</v>
      </c>
      <c r="E458" s="20">
        <v>545</v>
      </c>
      <c r="F458" s="21">
        <v>6.2</v>
      </c>
      <c r="G458" s="21">
        <f t="shared" si="31"/>
        <v>3379</v>
      </c>
      <c r="H458" s="93"/>
    </row>
    <row r="459" spans="1:8" ht="24" x14ac:dyDescent="0.2">
      <c r="A459" s="35" t="s">
        <v>1381</v>
      </c>
      <c r="B459" s="173" t="s">
        <v>1399</v>
      </c>
      <c r="C459" s="36" t="s">
        <v>1401</v>
      </c>
      <c r="D459" s="19" t="s">
        <v>68</v>
      </c>
      <c r="E459" s="20">
        <v>54.4</v>
      </c>
      <c r="F459" s="21">
        <v>358.53</v>
      </c>
      <c r="G459" s="21">
        <f t="shared" si="31"/>
        <v>19504.03</v>
      </c>
      <c r="H459" s="93"/>
    </row>
    <row r="460" spans="1:8" ht="24" x14ac:dyDescent="0.2">
      <c r="A460" s="35" t="s">
        <v>1382</v>
      </c>
      <c r="B460" s="173" t="s">
        <v>208</v>
      </c>
      <c r="C460" s="36" t="s">
        <v>1402</v>
      </c>
      <c r="D460" s="19" t="s">
        <v>68</v>
      </c>
      <c r="E460" s="20">
        <v>54.4</v>
      </c>
      <c r="F460" s="21">
        <v>133.43</v>
      </c>
      <c r="G460" s="21">
        <f t="shared" si="31"/>
        <v>7258.59</v>
      </c>
      <c r="H460" s="93"/>
    </row>
    <row r="461" spans="1:8" ht="36" x14ac:dyDescent="0.2">
      <c r="A461" s="35" t="s">
        <v>1383</v>
      </c>
      <c r="B461" s="173" t="s">
        <v>584</v>
      </c>
      <c r="C461" s="36" t="s">
        <v>473</v>
      </c>
      <c r="D461" s="19" t="s">
        <v>67</v>
      </c>
      <c r="E461" s="20">
        <v>6.7</v>
      </c>
      <c r="F461" s="20">
        <v>31.5</v>
      </c>
      <c r="G461" s="21">
        <f t="shared" si="31"/>
        <v>211.05</v>
      </c>
      <c r="H461" s="93"/>
    </row>
    <row r="462" spans="1:8" ht="36" x14ac:dyDescent="0.2">
      <c r="A462" s="35" t="s">
        <v>1384</v>
      </c>
      <c r="B462" s="173" t="s">
        <v>1367</v>
      </c>
      <c r="C462" s="36" t="s">
        <v>1368</v>
      </c>
      <c r="D462" s="19" t="s">
        <v>67</v>
      </c>
      <c r="E462" s="20">
        <v>1680.4</v>
      </c>
      <c r="F462" s="20">
        <v>6.13</v>
      </c>
      <c r="G462" s="21">
        <f t="shared" si="31"/>
        <v>10300.85</v>
      </c>
      <c r="H462" s="93"/>
    </row>
    <row r="463" spans="1:8" ht="48" x14ac:dyDescent="0.2">
      <c r="A463" s="35" t="s">
        <v>1385</v>
      </c>
      <c r="B463" s="173" t="s">
        <v>418</v>
      </c>
      <c r="C463" s="36" t="s">
        <v>419</v>
      </c>
      <c r="D463" s="19" t="s">
        <v>67</v>
      </c>
      <c r="E463" s="20">
        <v>1680.4</v>
      </c>
      <c r="F463" s="20">
        <v>38.99</v>
      </c>
      <c r="G463" s="21">
        <f t="shared" si="31"/>
        <v>65518.8</v>
      </c>
      <c r="H463" s="93"/>
    </row>
    <row r="464" spans="1:8" ht="24" x14ac:dyDescent="0.2">
      <c r="A464" s="35" t="s">
        <v>1386</v>
      </c>
      <c r="B464" s="173" t="s">
        <v>463</v>
      </c>
      <c r="C464" s="36" t="s">
        <v>469</v>
      </c>
      <c r="D464" s="19" t="s">
        <v>67</v>
      </c>
      <c r="E464" s="20">
        <v>1680.4</v>
      </c>
      <c r="F464" s="21">
        <v>1.8</v>
      </c>
      <c r="G464" s="21">
        <f t="shared" ref="G464:G475" si="32">ROUND(E464*F464,2)</f>
        <v>3024.72</v>
      </c>
      <c r="H464" s="93"/>
    </row>
    <row r="465" spans="1:8" ht="24" x14ac:dyDescent="0.2">
      <c r="A465" s="35" t="s">
        <v>1387</v>
      </c>
      <c r="B465" s="173" t="s">
        <v>464</v>
      </c>
      <c r="C465" s="36" t="s">
        <v>470</v>
      </c>
      <c r="D465" s="19" t="s">
        <v>67</v>
      </c>
      <c r="E465" s="20">
        <v>1680.4</v>
      </c>
      <c r="F465" s="21">
        <v>18.55</v>
      </c>
      <c r="G465" s="21">
        <f t="shared" si="32"/>
        <v>31171.42</v>
      </c>
      <c r="H465" s="93"/>
    </row>
    <row r="466" spans="1:8" ht="36" x14ac:dyDescent="0.2">
      <c r="A466" s="35" t="s">
        <v>1388</v>
      </c>
      <c r="B466" s="173" t="s">
        <v>472</v>
      </c>
      <c r="C466" s="36" t="s">
        <v>471</v>
      </c>
      <c r="D466" s="19" t="s">
        <v>67</v>
      </c>
      <c r="E466" s="20">
        <v>1680.4</v>
      </c>
      <c r="F466" s="21">
        <v>17.52</v>
      </c>
      <c r="G466" s="21">
        <f t="shared" si="32"/>
        <v>29440.61</v>
      </c>
      <c r="H466" s="93"/>
    </row>
    <row r="467" spans="1:8" ht="36" x14ac:dyDescent="0.2">
      <c r="A467" s="35" t="s">
        <v>1389</v>
      </c>
      <c r="B467" s="173" t="s">
        <v>1411</v>
      </c>
      <c r="C467" s="36" t="s">
        <v>1410</v>
      </c>
      <c r="D467" s="19" t="s">
        <v>68</v>
      </c>
      <c r="E467" s="20">
        <v>15</v>
      </c>
      <c r="F467" s="21">
        <v>1992.96</v>
      </c>
      <c r="G467" s="21">
        <f t="shared" si="32"/>
        <v>29894.400000000001</v>
      </c>
      <c r="H467" s="93"/>
    </row>
    <row r="468" spans="1:8" ht="36" x14ac:dyDescent="0.2">
      <c r="A468" s="35" t="s">
        <v>1390</v>
      </c>
      <c r="B468" s="173" t="s">
        <v>650</v>
      </c>
      <c r="C468" s="36" t="s">
        <v>1412</v>
      </c>
      <c r="D468" s="19" t="s">
        <v>67</v>
      </c>
      <c r="E468" s="20">
        <v>199.3</v>
      </c>
      <c r="F468" s="21">
        <v>196.7</v>
      </c>
      <c r="G468" s="21">
        <f t="shared" si="32"/>
        <v>39202.31</v>
      </c>
      <c r="H468" s="93"/>
    </row>
    <row r="469" spans="1:8" ht="60" x14ac:dyDescent="0.2">
      <c r="A469" s="35" t="s">
        <v>1391</v>
      </c>
      <c r="B469" s="173" t="s">
        <v>651</v>
      </c>
      <c r="C469" s="36" t="s">
        <v>2101</v>
      </c>
      <c r="D469" s="19" t="s">
        <v>28</v>
      </c>
      <c r="E469" s="20">
        <v>2</v>
      </c>
      <c r="F469" s="21">
        <v>3610.33</v>
      </c>
      <c r="G469" s="21">
        <f t="shared" si="32"/>
        <v>7220.66</v>
      </c>
      <c r="H469" s="93"/>
    </row>
    <row r="470" spans="1:8" ht="60" x14ac:dyDescent="0.2">
      <c r="A470" s="35" t="s">
        <v>1392</v>
      </c>
      <c r="B470" s="173" t="s">
        <v>652</v>
      </c>
      <c r="C470" s="36" t="s">
        <v>2102</v>
      </c>
      <c r="D470" s="19" t="s">
        <v>28</v>
      </c>
      <c r="E470" s="20">
        <v>2</v>
      </c>
      <c r="F470" s="21">
        <v>1764.1</v>
      </c>
      <c r="G470" s="21">
        <f t="shared" si="32"/>
        <v>3528.2</v>
      </c>
      <c r="H470" s="93"/>
    </row>
    <row r="471" spans="1:8" ht="48" x14ac:dyDescent="0.2">
      <c r="A471" s="35" t="s">
        <v>1393</v>
      </c>
      <c r="B471" s="173" t="s">
        <v>610</v>
      </c>
      <c r="C471" s="36" t="s">
        <v>1413</v>
      </c>
      <c r="D471" s="19" t="s">
        <v>67</v>
      </c>
      <c r="E471" s="20">
        <v>17.5</v>
      </c>
      <c r="F471" s="21">
        <v>314.42</v>
      </c>
      <c r="G471" s="21">
        <f t="shared" si="32"/>
        <v>5502.35</v>
      </c>
      <c r="H471" s="93"/>
    </row>
    <row r="472" spans="1:8" ht="36" x14ac:dyDescent="0.2">
      <c r="A472" s="35" t="s">
        <v>1394</v>
      </c>
      <c r="B472" s="173" t="s">
        <v>404</v>
      </c>
      <c r="C472" s="36" t="s">
        <v>2068</v>
      </c>
      <c r="D472" s="19" t="s">
        <v>67</v>
      </c>
      <c r="E472" s="20">
        <v>8.3000000000000007</v>
      </c>
      <c r="F472" s="20">
        <v>129.87</v>
      </c>
      <c r="G472" s="21">
        <f t="shared" si="32"/>
        <v>1077.92</v>
      </c>
      <c r="H472" s="93"/>
    </row>
    <row r="473" spans="1:8" ht="36" x14ac:dyDescent="0.2">
      <c r="A473" s="35" t="s">
        <v>1395</v>
      </c>
      <c r="B473" s="173" t="s">
        <v>405</v>
      </c>
      <c r="C473" s="36" t="s">
        <v>2069</v>
      </c>
      <c r="D473" s="19" t="s">
        <v>67</v>
      </c>
      <c r="E473" s="20">
        <v>8.3000000000000007</v>
      </c>
      <c r="F473" s="20">
        <v>43.67</v>
      </c>
      <c r="G473" s="21">
        <f t="shared" si="32"/>
        <v>362.46</v>
      </c>
      <c r="H473" s="93"/>
    </row>
    <row r="474" spans="1:8" ht="48" x14ac:dyDescent="0.2">
      <c r="A474" s="35" t="s">
        <v>1396</v>
      </c>
      <c r="B474" s="173" t="s">
        <v>487</v>
      </c>
      <c r="C474" s="36" t="s">
        <v>488</v>
      </c>
      <c r="D474" s="19" t="s">
        <v>67</v>
      </c>
      <c r="E474" s="20">
        <v>840</v>
      </c>
      <c r="F474" s="21">
        <v>49.98</v>
      </c>
      <c r="G474" s="21">
        <f t="shared" si="32"/>
        <v>41983.199999999997</v>
      </c>
      <c r="H474" s="93"/>
    </row>
    <row r="475" spans="1:8" ht="48" x14ac:dyDescent="0.2">
      <c r="A475" s="35" t="s">
        <v>1738</v>
      </c>
      <c r="B475" s="173" t="s">
        <v>1579</v>
      </c>
      <c r="C475" s="36" t="s">
        <v>2103</v>
      </c>
      <c r="D475" s="19" t="s">
        <v>12</v>
      </c>
      <c r="E475" s="20">
        <v>325</v>
      </c>
      <c r="F475" s="21">
        <v>25.45</v>
      </c>
      <c r="G475" s="21">
        <f t="shared" si="32"/>
        <v>8271.25</v>
      </c>
      <c r="H475" s="93"/>
    </row>
    <row r="476" spans="1:8" x14ac:dyDescent="0.2">
      <c r="A476" s="35"/>
      <c r="B476" s="173"/>
      <c r="C476" s="36"/>
      <c r="D476" s="19"/>
      <c r="E476" s="20"/>
      <c r="F476" s="21"/>
      <c r="G476" s="21"/>
      <c r="H476" s="93"/>
    </row>
    <row r="477" spans="1:8" x14ac:dyDescent="0.2">
      <c r="A477" s="35"/>
      <c r="B477" s="173"/>
      <c r="C477" s="36"/>
      <c r="D477" s="19"/>
      <c r="E477" s="20"/>
      <c r="F477" s="21"/>
      <c r="G477" s="21"/>
      <c r="H477" s="93"/>
    </row>
    <row r="478" spans="1:8" x14ac:dyDescent="0.2">
      <c r="A478" s="29" t="s">
        <v>199</v>
      </c>
      <c r="B478" s="172"/>
      <c r="C478" s="30" t="s">
        <v>1208</v>
      </c>
      <c r="D478" s="155"/>
      <c r="E478" s="156"/>
      <c r="F478" s="157"/>
      <c r="G478" s="157"/>
      <c r="H478" s="34"/>
    </row>
    <row r="479" spans="1:8" ht="36" x14ac:dyDescent="0.2">
      <c r="A479" s="35" t="s">
        <v>1374</v>
      </c>
      <c r="B479" s="173" t="s">
        <v>496</v>
      </c>
      <c r="C479" s="36" t="s">
        <v>1422</v>
      </c>
      <c r="D479" s="19" t="s">
        <v>67</v>
      </c>
      <c r="E479" s="20">
        <v>1272</v>
      </c>
      <c r="F479" s="21">
        <v>64.72</v>
      </c>
      <c r="G479" s="21">
        <f t="shared" ref="G479:G483" si="33">ROUND(E479*F479,2)</f>
        <v>82323.839999999997</v>
      </c>
      <c r="H479" s="93"/>
    </row>
    <row r="480" spans="1:8" ht="36" x14ac:dyDescent="0.2">
      <c r="A480" s="35" t="s">
        <v>1375</v>
      </c>
      <c r="B480" s="173" t="s">
        <v>497</v>
      </c>
      <c r="C480" s="36" t="s">
        <v>1421</v>
      </c>
      <c r="D480" s="19" t="s">
        <v>67</v>
      </c>
      <c r="E480" s="20">
        <v>688</v>
      </c>
      <c r="F480" s="21">
        <v>68.42</v>
      </c>
      <c r="G480" s="21">
        <f t="shared" si="33"/>
        <v>47072.959999999999</v>
      </c>
      <c r="H480" s="93"/>
    </row>
    <row r="481" spans="1:8" ht="36" x14ac:dyDescent="0.2">
      <c r="A481" s="35" t="s">
        <v>1739</v>
      </c>
      <c r="B481" s="173" t="s">
        <v>653</v>
      </c>
      <c r="C481" s="36" t="s">
        <v>495</v>
      </c>
      <c r="D481" s="19" t="s">
        <v>67</v>
      </c>
      <c r="E481" s="20">
        <v>149.30000000000001</v>
      </c>
      <c r="F481" s="21">
        <v>87.47</v>
      </c>
      <c r="G481" s="21">
        <f t="shared" si="33"/>
        <v>13059.27</v>
      </c>
      <c r="H481" s="93"/>
    </row>
    <row r="482" spans="1:8" ht="24" x14ac:dyDescent="0.2">
      <c r="A482" s="35" t="s">
        <v>1740</v>
      </c>
      <c r="B482" s="173" t="s">
        <v>654</v>
      </c>
      <c r="C482" s="36" t="s">
        <v>2104</v>
      </c>
      <c r="D482" s="19" t="s">
        <v>28</v>
      </c>
      <c r="E482" s="20">
        <v>8</v>
      </c>
      <c r="F482" s="21">
        <v>228.82999999999998</v>
      </c>
      <c r="G482" s="21">
        <f t="shared" si="33"/>
        <v>1830.64</v>
      </c>
      <c r="H482" s="93"/>
    </row>
    <row r="483" spans="1:8" ht="36" x14ac:dyDescent="0.2">
      <c r="A483" s="35" t="s">
        <v>1741</v>
      </c>
      <c r="B483" s="173" t="s">
        <v>321</v>
      </c>
      <c r="C483" s="36" t="s">
        <v>516</v>
      </c>
      <c r="D483" s="19" t="s">
        <v>12</v>
      </c>
      <c r="E483" s="20">
        <v>665</v>
      </c>
      <c r="F483" s="21">
        <v>20.85</v>
      </c>
      <c r="G483" s="21">
        <f t="shared" si="33"/>
        <v>13865.25</v>
      </c>
      <c r="H483" s="93"/>
    </row>
    <row r="484" spans="1:8" x14ac:dyDescent="0.2">
      <c r="A484" s="35"/>
      <c r="B484" s="173"/>
      <c r="C484" s="36"/>
      <c r="D484" s="19"/>
      <c r="E484" s="20"/>
      <c r="F484" s="21"/>
      <c r="G484" s="21"/>
      <c r="H484" s="93"/>
    </row>
    <row r="485" spans="1:8" x14ac:dyDescent="0.2">
      <c r="A485" s="35"/>
      <c r="B485" s="173"/>
      <c r="C485" s="36"/>
      <c r="D485" s="19"/>
      <c r="E485" s="20"/>
      <c r="F485" s="21"/>
      <c r="G485" s="21"/>
      <c r="H485" s="93"/>
    </row>
    <row r="486" spans="1:8" x14ac:dyDescent="0.2">
      <c r="A486" s="29" t="s">
        <v>200</v>
      </c>
      <c r="B486" s="172"/>
      <c r="C486" s="30" t="s">
        <v>1207</v>
      </c>
      <c r="D486" s="155"/>
      <c r="E486" s="156"/>
      <c r="F486" s="157"/>
      <c r="G486" s="157"/>
      <c r="H486" s="34"/>
    </row>
    <row r="487" spans="1:8" ht="24" x14ac:dyDescent="0.2">
      <c r="A487" s="35" t="s">
        <v>201</v>
      </c>
      <c r="B487" s="173" t="s">
        <v>372</v>
      </c>
      <c r="C487" s="36" t="s">
        <v>376</v>
      </c>
      <c r="D487" s="19" t="s">
        <v>12</v>
      </c>
      <c r="E487" s="20">
        <v>166</v>
      </c>
      <c r="F487" s="21">
        <v>32.17</v>
      </c>
      <c r="G487" s="21">
        <f t="shared" ref="G487:G492" si="34">ROUND(E487*F487,2)</f>
        <v>5340.22</v>
      </c>
      <c r="H487" s="93"/>
    </row>
    <row r="488" spans="1:8" ht="24" x14ac:dyDescent="0.2">
      <c r="A488" s="35" t="s">
        <v>245</v>
      </c>
      <c r="B488" s="173" t="s">
        <v>557</v>
      </c>
      <c r="C488" s="36" t="s">
        <v>255</v>
      </c>
      <c r="D488" s="19" t="s">
        <v>68</v>
      </c>
      <c r="E488" s="20">
        <v>309.2</v>
      </c>
      <c r="F488" s="21">
        <v>56.03</v>
      </c>
      <c r="G488" s="21">
        <f t="shared" si="34"/>
        <v>17324.48</v>
      </c>
      <c r="H488" s="22"/>
    </row>
    <row r="489" spans="1:8" ht="24" x14ac:dyDescent="0.2">
      <c r="A489" s="35" t="s">
        <v>246</v>
      </c>
      <c r="B489" s="173" t="s">
        <v>1423</v>
      </c>
      <c r="C489" s="36" t="s">
        <v>1425</v>
      </c>
      <c r="D489" s="19" t="s">
        <v>68</v>
      </c>
      <c r="E489" s="20">
        <v>38.700000000000003</v>
      </c>
      <c r="F489" s="21">
        <v>105.14</v>
      </c>
      <c r="G489" s="21">
        <f t="shared" si="34"/>
        <v>4068.92</v>
      </c>
      <c r="H489" s="22"/>
    </row>
    <row r="490" spans="1:8" ht="24" x14ac:dyDescent="0.2">
      <c r="A490" s="35" t="s">
        <v>1376</v>
      </c>
      <c r="B490" s="173" t="s">
        <v>1283</v>
      </c>
      <c r="C490" s="36" t="s">
        <v>1284</v>
      </c>
      <c r="D490" s="19" t="s">
        <v>67</v>
      </c>
      <c r="E490" s="20">
        <v>6.1</v>
      </c>
      <c r="F490" s="21">
        <v>11.25</v>
      </c>
      <c r="G490" s="21">
        <f t="shared" si="34"/>
        <v>68.63</v>
      </c>
      <c r="H490" s="22"/>
    </row>
    <row r="491" spans="1:8" ht="24" x14ac:dyDescent="0.2">
      <c r="A491" s="35" t="s">
        <v>1377</v>
      </c>
      <c r="B491" s="173" t="s">
        <v>1285</v>
      </c>
      <c r="C491" s="36" t="s">
        <v>1286</v>
      </c>
      <c r="D491" s="19" t="s">
        <v>12</v>
      </c>
      <c r="E491" s="20">
        <v>61</v>
      </c>
      <c r="F491" s="21">
        <v>16.43</v>
      </c>
      <c r="G491" s="21">
        <f t="shared" si="34"/>
        <v>1002.23</v>
      </c>
      <c r="H491" s="22"/>
    </row>
    <row r="492" spans="1:8" ht="24" x14ac:dyDescent="0.2">
      <c r="A492" s="35" t="s">
        <v>1742</v>
      </c>
      <c r="B492" s="173" t="s">
        <v>1424</v>
      </c>
      <c r="C492" s="36" t="s">
        <v>2105</v>
      </c>
      <c r="D492" s="19" t="s">
        <v>68</v>
      </c>
      <c r="E492" s="20">
        <v>54.2</v>
      </c>
      <c r="F492" s="21">
        <v>70.2</v>
      </c>
      <c r="G492" s="21">
        <f t="shared" si="34"/>
        <v>3804.84</v>
      </c>
      <c r="H492" s="93"/>
    </row>
    <row r="493" spans="1:8" ht="48" x14ac:dyDescent="0.2">
      <c r="A493" s="35" t="s">
        <v>1743</v>
      </c>
      <c r="B493" s="173" t="s">
        <v>655</v>
      </c>
      <c r="C493" s="36" t="s">
        <v>494</v>
      </c>
      <c r="D493" s="19" t="s">
        <v>67</v>
      </c>
      <c r="E493" s="20">
        <v>774</v>
      </c>
      <c r="F493" s="21">
        <v>68.84</v>
      </c>
      <c r="G493" s="21">
        <f>ROUND(E493*F493,2)</f>
        <v>53282.16</v>
      </c>
      <c r="H493" s="93"/>
    </row>
    <row r="494" spans="1:8" ht="36" x14ac:dyDescent="0.2">
      <c r="A494" s="35" t="s">
        <v>1744</v>
      </c>
      <c r="B494" s="173" t="s">
        <v>1411</v>
      </c>
      <c r="C494" s="36" t="s">
        <v>1427</v>
      </c>
      <c r="D494" s="19" t="s">
        <v>68</v>
      </c>
      <c r="E494" s="20">
        <v>0.7</v>
      </c>
      <c r="F494" s="21">
        <v>1992.96</v>
      </c>
      <c r="G494" s="21">
        <f>ROUND(E494*F494,2)</f>
        <v>1395.07</v>
      </c>
      <c r="H494" s="93"/>
    </row>
    <row r="495" spans="1:8" ht="36" x14ac:dyDescent="0.2">
      <c r="A495" s="35" t="s">
        <v>1745</v>
      </c>
      <c r="B495" s="173" t="s">
        <v>650</v>
      </c>
      <c r="C495" s="36" t="s">
        <v>1412</v>
      </c>
      <c r="D495" s="19" t="s">
        <v>67</v>
      </c>
      <c r="E495" s="20">
        <v>9.6</v>
      </c>
      <c r="F495" s="21">
        <v>196.7</v>
      </c>
      <c r="G495" s="21">
        <f>ROUND(E495*F495,2)</f>
        <v>1888.32</v>
      </c>
      <c r="H495" s="93"/>
    </row>
    <row r="496" spans="1:8" x14ac:dyDescent="0.2">
      <c r="A496" s="35"/>
      <c r="B496" s="173"/>
      <c r="C496" s="36"/>
      <c r="D496" s="19"/>
      <c r="E496" s="20"/>
      <c r="F496" s="21"/>
      <c r="G496" s="21"/>
      <c r="H496" s="93"/>
    </row>
    <row r="497" spans="1:8" x14ac:dyDescent="0.2">
      <c r="A497" s="35"/>
      <c r="B497" s="173"/>
      <c r="C497" s="36"/>
      <c r="D497" s="19"/>
      <c r="E497" s="20"/>
      <c r="F497" s="21"/>
      <c r="G497" s="21"/>
      <c r="H497" s="93"/>
    </row>
    <row r="498" spans="1:8" x14ac:dyDescent="0.2">
      <c r="A498" s="29" t="s">
        <v>202</v>
      </c>
      <c r="B498" s="172"/>
      <c r="C498" s="30" t="s">
        <v>1426</v>
      </c>
      <c r="D498" s="19"/>
      <c r="E498" s="20"/>
      <c r="F498" s="21"/>
      <c r="G498" s="21"/>
      <c r="H498" s="93"/>
    </row>
    <row r="499" spans="1:8" ht="13.5" x14ac:dyDescent="0.2">
      <c r="A499" s="35" t="s">
        <v>203</v>
      </c>
      <c r="B499" s="173" t="s">
        <v>520</v>
      </c>
      <c r="C499" s="36" t="s">
        <v>539</v>
      </c>
      <c r="D499" s="19" t="s">
        <v>67</v>
      </c>
      <c r="E499" s="20">
        <v>294.7</v>
      </c>
      <c r="F499" s="21">
        <v>1.25</v>
      </c>
      <c r="G499" s="21">
        <f t="shared" ref="G499:G502" si="35">ROUND(E499*F499,2)</f>
        <v>368.38</v>
      </c>
      <c r="H499" s="93"/>
    </row>
    <row r="500" spans="1:8" ht="13.5" x14ac:dyDescent="0.2">
      <c r="A500" s="35" t="s">
        <v>204</v>
      </c>
      <c r="B500" s="173" t="s">
        <v>1434</v>
      </c>
      <c r="C500" s="36" t="s">
        <v>1435</v>
      </c>
      <c r="D500" s="19" t="s">
        <v>67</v>
      </c>
      <c r="E500" s="20">
        <v>294.7</v>
      </c>
      <c r="F500" s="21">
        <v>13.94</v>
      </c>
      <c r="G500" s="21">
        <f t="shared" si="35"/>
        <v>4108.12</v>
      </c>
      <c r="H500" s="93"/>
    </row>
    <row r="501" spans="1:8" x14ac:dyDescent="0.2">
      <c r="A501" s="35" t="s">
        <v>1370</v>
      </c>
      <c r="B501" s="173" t="s">
        <v>522</v>
      </c>
      <c r="C501" s="36" t="s">
        <v>540</v>
      </c>
      <c r="D501" s="19" t="s">
        <v>28</v>
      </c>
      <c r="E501" s="20">
        <v>108</v>
      </c>
      <c r="F501" s="21">
        <v>55.12</v>
      </c>
      <c r="G501" s="21">
        <f t="shared" si="35"/>
        <v>5952.96</v>
      </c>
      <c r="H501" s="93"/>
    </row>
    <row r="502" spans="1:8" ht="24" x14ac:dyDescent="0.2">
      <c r="A502" s="35" t="s">
        <v>1746</v>
      </c>
      <c r="B502" s="173" t="s">
        <v>521</v>
      </c>
      <c r="C502" s="36" t="s">
        <v>541</v>
      </c>
      <c r="D502" s="19" t="s">
        <v>28</v>
      </c>
      <c r="E502" s="20">
        <v>12</v>
      </c>
      <c r="F502" s="21">
        <v>75.849999999999994</v>
      </c>
      <c r="G502" s="21">
        <f t="shared" si="35"/>
        <v>910.2</v>
      </c>
      <c r="H502" s="93"/>
    </row>
    <row r="503" spans="1:8" ht="36" x14ac:dyDescent="0.2">
      <c r="A503" s="35" t="s">
        <v>1747</v>
      </c>
      <c r="B503" s="173" t="s">
        <v>1411</v>
      </c>
      <c r="C503" s="36" t="s">
        <v>1439</v>
      </c>
      <c r="D503" s="19" t="s">
        <v>68</v>
      </c>
      <c r="E503" s="20">
        <v>12.7</v>
      </c>
      <c r="F503" s="21">
        <v>1992.96</v>
      </c>
      <c r="G503" s="21">
        <f>ROUND(E503*F503,2)</f>
        <v>25310.59</v>
      </c>
      <c r="H503" s="93"/>
    </row>
    <row r="504" spans="1:8" ht="36" x14ac:dyDescent="0.2">
      <c r="A504" s="35" t="s">
        <v>1748</v>
      </c>
      <c r="B504" s="173" t="s">
        <v>650</v>
      </c>
      <c r="C504" s="36" t="s">
        <v>1412</v>
      </c>
      <c r="D504" s="19" t="s">
        <v>67</v>
      </c>
      <c r="E504" s="20">
        <v>169</v>
      </c>
      <c r="F504" s="21">
        <v>196.7</v>
      </c>
      <c r="G504" s="21">
        <f>ROUND(E504*F504,2)</f>
        <v>33242.300000000003</v>
      </c>
      <c r="H504" s="93"/>
    </row>
    <row r="505" spans="1:8" ht="60" x14ac:dyDescent="0.2">
      <c r="A505" s="35" t="s">
        <v>1749</v>
      </c>
      <c r="B505" s="173" t="s">
        <v>656</v>
      </c>
      <c r="C505" s="36" t="s">
        <v>2106</v>
      </c>
      <c r="D505" s="19" t="s">
        <v>28</v>
      </c>
      <c r="E505" s="20">
        <v>1</v>
      </c>
      <c r="F505" s="21">
        <v>834.47</v>
      </c>
      <c r="G505" s="21">
        <f>ROUND(E505*F505,2)</f>
        <v>834.47</v>
      </c>
      <c r="H505" s="93"/>
    </row>
    <row r="506" spans="1:8" x14ac:dyDescent="0.2">
      <c r="A506" s="35"/>
      <c r="B506" s="173"/>
      <c r="C506" s="36"/>
      <c r="D506" s="19"/>
      <c r="E506" s="20"/>
      <c r="F506" s="21"/>
      <c r="G506" s="21"/>
      <c r="H506" s="93"/>
    </row>
    <row r="507" spans="1:8" x14ac:dyDescent="0.2">
      <c r="A507" s="35"/>
      <c r="B507" s="173"/>
      <c r="C507" s="36"/>
      <c r="D507" s="19"/>
      <c r="E507" s="20"/>
      <c r="F507" s="21"/>
      <c r="G507" s="21"/>
      <c r="H507" s="93"/>
    </row>
    <row r="508" spans="1:8" x14ac:dyDescent="0.2">
      <c r="A508" s="23">
        <v>5</v>
      </c>
      <c r="B508" s="174"/>
      <c r="C508" s="24" t="s">
        <v>287</v>
      </c>
      <c r="D508" s="160"/>
      <c r="E508" s="161"/>
      <c r="F508" s="162"/>
      <c r="G508" s="162"/>
      <c r="H508" s="28">
        <f>SUM(G509:G888)</f>
        <v>4591567.8300000038</v>
      </c>
    </row>
    <row r="509" spans="1:8" x14ac:dyDescent="0.2">
      <c r="A509" s="29" t="s">
        <v>498</v>
      </c>
      <c r="B509" s="172"/>
      <c r="C509" s="30" t="s">
        <v>297</v>
      </c>
      <c r="D509" s="155"/>
      <c r="E509" s="156"/>
      <c r="F509" s="157"/>
      <c r="G509" s="157"/>
      <c r="H509" s="34"/>
    </row>
    <row r="510" spans="1:8" ht="24" x14ac:dyDescent="0.2">
      <c r="A510" s="35" t="s">
        <v>499</v>
      </c>
      <c r="B510" s="173" t="s">
        <v>933</v>
      </c>
      <c r="C510" s="36" t="s">
        <v>347</v>
      </c>
      <c r="D510" s="19" t="s">
        <v>12</v>
      </c>
      <c r="E510" s="20">
        <v>469</v>
      </c>
      <c r="F510" s="21">
        <v>9.5299999999999994</v>
      </c>
      <c r="G510" s="21">
        <f t="shared" ref="G510:G552" si="36">ROUND(E510*F510,2)</f>
        <v>4469.57</v>
      </c>
      <c r="H510" s="22"/>
    </row>
    <row r="511" spans="1:8" ht="24" x14ac:dyDescent="0.2">
      <c r="A511" s="35" t="s">
        <v>1577</v>
      </c>
      <c r="B511" s="173" t="s">
        <v>934</v>
      </c>
      <c r="C511" s="36" t="s">
        <v>348</v>
      </c>
      <c r="D511" s="19" t="s">
        <v>12</v>
      </c>
      <c r="E511" s="20">
        <v>719</v>
      </c>
      <c r="F511" s="21">
        <v>14.780000000000001</v>
      </c>
      <c r="G511" s="21">
        <f t="shared" si="36"/>
        <v>10626.82</v>
      </c>
      <c r="H511" s="22"/>
    </row>
    <row r="512" spans="1:8" ht="24" x14ac:dyDescent="0.2">
      <c r="A512" s="35" t="s">
        <v>1750</v>
      </c>
      <c r="B512" s="173" t="s">
        <v>935</v>
      </c>
      <c r="C512" s="36" t="s">
        <v>349</v>
      </c>
      <c r="D512" s="19" t="s">
        <v>12</v>
      </c>
      <c r="E512" s="20">
        <v>25</v>
      </c>
      <c r="F512" s="21">
        <v>15.88</v>
      </c>
      <c r="G512" s="21">
        <f t="shared" si="36"/>
        <v>397</v>
      </c>
      <c r="H512" s="22"/>
    </row>
    <row r="513" spans="1:8" ht="24" x14ac:dyDescent="0.2">
      <c r="A513" s="35" t="s">
        <v>1751</v>
      </c>
      <c r="B513" s="173" t="s">
        <v>936</v>
      </c>
      <c r="C513" s="36" t="s">
        <v>350</v>
      </c>
      <c r="D513" s="19" t="s">
        <v>12</v>
      </c>
      <c r="E513" s="20">
        <v>718</v>
      </c>
      <c r="F513" s="21">
        <v>18.079999999999998</v>
      </c>
      <c r="G513" s="21">
        <f t="shared" si="36"/>
        <v>12981.44</v>
      </c>
      <c r="H513" s="22"/>
    </row>
    <row r="514" spans="1:8" ht="24" x14ac:dyDescent="0.2">
      <c r="A514" s="35" t="s">
        <v>1752</v>
      </c>
      <c r="B514" s="173" t="s">
        <v>937</v>
      </c>
      <c r="C514" s="36" t="s">
        <v>351</v>
      </c>
      <c r="D514" s="19" t="s">
        <v>12</v>
      </c>
      <c r="E514" s="20">
        <v>357</v>
      </c>
      <c r="F514" s="21">
        <v>33.089999999999996</v>
      </c>
      <c r="G514" s="21">
        <f t="shared" si="36"/>
        <v>11813.13</v>
      </c>
      <c r="H514" s="22"/>
    </row>
    <row r="515" spans="1:8" ht="24" x14ac:dyDescent="0.2">
      <c r="A515" s="35" t="s">
        <v>1753</v>
      </c>
      <c r="B515" s="173" t="s">
        <v>938</v>
      </c>
      <c r="C515" s="36" t="s">
        <v>762</v>
      </c>
      <c r="D515" s="19" t="s">
        <v>12</v>
      </c>
      <c r="E515" s="20">
        <v>14</v>
      </c>
      <c r="F515" s="21">
        <v>123.96</v>
      </c>
      <c r="G515" s="21">
        <f t="shared" si="36"/>
        <v>1735.44</v>
      </c>
      <c r="H515" s="22"/>
    </row>
    <row r="516" spans="1:8" ht="36" x14ac:dyDescent="0.2">
      <c r="A516" s="35" t="s">
        <v>1754</v>
      </c>
      <c r="B516" s="173" t="s">
        <v>939</v>
      </c>
      <c r="C516" s="36" t="s">
        <v>763</v>
      </c>
      <c r="D516" s="19" t="s">
        <v>12</v>
      </c>
      <c r="E516" s="20">
        <v>143</v>
      </c>
      <c r="F516" s="21">
        <v>81.460000000000008</v>
      </c>
      <c r="G516" s="21">
        <f t="shared" si="36"/>
        <v>11648.78</v>
      </c>
      <c r="H516" s="22"/>
    </row>
    <row r="517" spans="1:8" ht="36" x14ac:dyDescent="0.2">
      <c r="A517" s="35" t="s">
        <v>1755</v>
      </c>
      <c r="B517" s="173" t="s">
        <v>940</v>
      </c>
      <c r="C517" s="36" t="s">
        <v>764</v>
      </c>
      <c r="D517" s="19" t="s">
        <v>12</v>
      </c>
      <c r="E517" s="20">
        <v>14</v>
      </c>
      <c r="F517" s="21">
        <v>110.28</v>
      </c>
      <c r="G517" s="21">
        <f t="shared" si="36"/>
        <v>1543.92</v>
      </c>
      <c r="H517" s="22"/>
    </row>
    <row r="518" spans="1:8" ht="24" x14ac:dyDescent="0.2">
      <c r="A518" s="35" t="s">
        <v>1756</v>
      </c>
      <c r="B518" s="173" t="s">
        <v>941</v>
      </c>
      <c r="C518" s="36" t="s">
        <v>765</v>
      </c>
      <c r="D518" s="19" t="s">
        <v>12</v>
      </c>
      <c r="E518" s="20">
        <v>390</v>
      </c>
      <c r="F518" s="21">
        <v>30.130000000000003</v>
      </c>
      <c r="G518" s="21">
        <f t="shared" si="36"/>
        <v>11750.7</v>
      </c>
      <c r="H518" s="22"/>
    </row>
    <row r="519" spans="1:8" ht="24" x14ac:dyDescent="0.2">
      <c r="A519" s="35" t="s">
        <v>1757</v>
      </c>
      <c r="B519" s="173" t="s">
        <v>942</v>
      </c>
      <c r="C519" s="36" t="s">
        <v>766</v>
      </c>
      <c r="D519" s="19" t="s">
        <v>12</v>
      </c>
      <c r="E519" s="20">
        <v>310</v>
      </c>
      <c r="F519" s="21">
        <v>42.91</v>
      </c>
      <c r="G519" s="21">
        <f t="shared" si="36"/>
        <v>13302.1</v>
      </c>
      <c r="H519" s="22"/>
    </row>
    <row r="520" spans="1:8" ht="36" x14ac:dyDescent="0.2">
      <c r="A520" s="35" t="s">
        <v>1758</v>
      </c>
      <c r="B520" s="173" t="s">
        <v>943</v>
      </c>
      <c r="C520" s="36" t="s">
        <v>767</v>
      </c>
      <c r="D520" s="19" t="s">
        <v>12</v>
      </c>
      <c r="E520" s="20">
        <v>42</v>
      </c>
      <c r="F520" s="21">
        <v>116.55</v>
      </c>
      <c r="G520" s="21">
        <f t="shared" si="36"/>
        <v>4895.1000000000004</v>
      </c>
      <c r="H520" s="22"/>
    </row>
    <row r="521" spans="1:8" ht="36" x14ac:dyDescent="0.2">
      <c r="A521" s="35" t="s">
        <v>1759</v>
      </c>
      <c r="B521" s="173" t="s">
        <v>944</v>
      </c>
      <c r="C521" s="36" t="s">
        <v>768</v>
      </c>
      <c r="D521" s="19" t="s">
        <v>12</v>
      </c>
      <c r="E521" s="20">
        <v>4</v>
      </c>
      <c r="F521" s="21">
        <v>135.49</v>
      </c>
      <c r="G521" s="21">
        <f t="shared" si="36"/>
        <v>541.96</v>
      </c>
      <c r="H521" s="22"/>
    </row>
    <row r="522" spans="1:8" ht="36" x14ac:dyDescent="0.2">
      <c r="A522" s="35" t="s">
        <v>1760</v>
      </c>
      <c r="B522" s="173" t="s">
        <v>945</v>
      </c>
      <c r="C522" s="36" t="s">
        <v>769</v>
      </c>
      <c r="D522" s="19" t="s">
        <v>12</v>
      </c>
      <c r="E522" s="20">
        <v>6</v>
      </c>
      <c r="F522" s="21">
        <v>153.78</v>
      </c>
      <c r="G522" s="21">
        <f t="shared" si="36"/>
        <v>922.68</v>
      </c>
      <c r="H522" s="22"/>
    </row>
    <row r="523" spans="1:8" ht="36" x14ac:dyDescent="0.2">
      <c r="A523" s="35" t="s">
        <v>1761</v>
      </c>
      <c r="B523" s="173" t="s">
        <v>946</v>
      </c>
      <c r="C523" s="36" t="s">
        <v>770</v>
      </c>
      <c r="D523" s="19" t="s">
        <v>12</v>
      </c>
      <c r="E523" s="20">
        <v>17</v>
      </c>
      <c r="F523" s="21">
        <v>192.38</v>
      </c>
      <c r="G523" s="21">
        <f t="shared" si="36"/>
        <v>3270.46</v>
      </c>
      <c r="H523" s="22"/>
    </row>
    <row r="524" spans="1:8" ht="36" x14ac:dyDescent="0.2">
      <c r="A524" s="35" t="s">
        <v>1762</v>
      </c>
      <c r="B524" s="173" t="s">
        <v>901</v>
      </c>
      <c r="C524" s="36" t="s">
        <v>771</v>
      </c>
      <c r="D524" s="19" t="s">
        <v>28</v>
      </c>
      <c r="E524" s="20">
        <v>113</v>
      </c>
      <c r="F524" s="21">
        <v>43.82</v>
      </c>
      <c r="G524" s="21">
        <f t="shared" si="36"/>
        <v>4951.66</v>
      </c>
      <c r="H524" s="22"/>
    </row>
    <row r="525" spans="1:8" ht="36" x14ac:dyDescent="0.2">
      <c r="A525" s="35" t="s">
        <v>1763</v>
      </c>
      <c r="B525" s="173" t="s">
        <v>902</v>
      </c>
      <c r="C525" s="36" t="s">
        <v>772</v>
      </c>
      <c r="D525" s="19" t="s">
        <v>28</v>
      </c>
      <c r="E525" s="20">
        <v>18</v>
      </c>
      <c r="F525" s="21">
        <v>54.49</v>
      </c>
      <c r="G525" s="21">
        <f t="shared" si="36"/>
        <v>980.82</v>
      </c>
      <c r="H525" s="22"/>
    </row>
    <row r="526" spans="1:8" ht="36" x14ac:dyDescent="0.2">
      <c r="A526" s="35" t="s">
        <v>1764</v>
      </c>
      <c r="B526" s="173" t="s">
        <v>903</v>
      </c>
      <c r="C526" s="36" t="s">
        <v>773</v>
      </c>
      <c r="D526" s="19" t="s">
        <v>28</v>
      </c>
      <c r="E526" s="20">
        <v>1</v>
      </c>
      <c r="F526" s="21">
        <v>65.650000000000006</v>
      </c>
      <c r="G526" s="21">
        <f t="shared" si="36"/>
        <v>65.650000000000006</v>
      </c>
      <c r="H526" s="22"/>
    </row>
    <row r="527" spans="1:8" ht="36" x14ac:dyDescent="0.2">
      <c r="A527" s="35" t="s">
        <v>1765</v>
      </c>
      <c r="B527" s="173" t="s">
        <v>904</v>
      </c>
      <c r="C527" s="36" t="s">
        <v>774</v>
      </c>
      <c r="D527" s="19" t="s">
        <v>28</v>
      </c>
      <c r="E527" s="20">
        <v>10</v>
      </c>
      <c r="F527" s="21">
        <v>76.06</v>
      </c>
      <c r="G527" s="21">
        <f t="shared" si="36"/>
        <v>760.6</v>
      </c>
      <c r="H527" s="22"/>
    </row>
    <row r="528" spans="1:8" ht="36" x14ac:dyDescent="0.2">
      <c r="A528" s="35" t="s">
        <v>1766</v>
      </c>
      <c r="B528" s="173" t="s">
        <v>905</v>
      </c>
      <c r="C528" s="36" t="s">
        <v>775</v>
      </c>
      <c r="D528" s="19" t="s">
        <v>28</v>
      </c>
      <c r="E528" s="20">
        <v>7</v>
      </c>
      <c r="F528" s="21">
        <v>96.95</v>
      </c>
      <c r="G528" s="21">
        <f t="shared" si="36"/>
        <v>678.65</v>
      </c>
      <c r="H528" s="22"/>
    </row>
    <row r="529" spans="1:8" ht="36" x14ac:dyDescent="0.2">
      <c r="A529" s="35" t="s">
        <v>1767</v>
      </c>
      <c r="B529" s="173" t="s">
        <v>906</v>
      </c>
      <c r="C529" s="36" t="s">
        <v>776</v>
      </c>
      <c r="D529" s="19" t="s">
        <v>28</v>
      </c>
      <c r="E529" s="20">
        <v>4</v>
      </c>
      <c r="F529" s="21">
        <v>393.4</v>
      </c>
      <c r="G529" s="21">
        <f t="shared" si="36"/>
        <v>1573.6</v>
      </c>
      <c r="H529" s="22"/>
    </row>
    <row r="530" spans="1:8" ht="24" x14ac:dyDescent="0.2">
      <c r="A530" s="35" t="s">
        <v>1768</v>
      </c>
      <c r="B530" s="173" t="s">
        <v>907</v>
      </c>
      <c r="C530" s="36" t="s">
        <v>777</v>
      </c>
      <c r="D530" s="19" t="s">
        <v>28</v>
      </c>
      <c r="E530" s="20">
        <v>7</v>
      </c>
      <c r="F530" s="21">
        <v>51.43</v>
      </c>
      <c r="G530" s="21">
        <f t="shared" si="36"/>
        <v>360.01</v>
      </c>
      <c r="H530" s="22"/>
    </row>
    <row r="531" spans="1:8" ht="24" x14ac:dyDescent="0.2">
      <c r="A531" s="35" t="s">
        <v>1769</v>
      </c>
      <c r="B531" s="173" t="s">
        <v>908</v>
      </c>
      <c r="C531" s="36" t="s">
        <v>778</v>
      </c>
      <c r="D531" s="19" t="s">
        <v>28</v>
      </c>
      <c r="E531" s="20">
        <v>1</v>
      </c>
      <c r="F531" s="21">
        <v>127.73</v>
      </c>
      <c r="G531" s="21">
        <f t="shared" si="36"/>
        <v>127.73</v>
      </c>
      <c r="H531" s="22"/>
    </row>
    <row r="532" spans="1:8" ht="24" x14ac:dyDescent="0.2">
      <c r="A532" s="35" t="s">
        <v>1770</v>
      </c>
      <c r="B532" s="173" t="s">
        <v>947</v>
      </c>
      <c r="C532" s="36" t="s">
        <v>779</v>
      </c>
      <c r="D532" s="19" t="s">
        <v>28</v>
      </c>
      <c r="E532" s="20">
        <v>80</v>
      </c>
      <c r="F532" s="21">
        <v>45.06</v>
      </c>
      <c r="G532" s="21">
        <f t="shared" si="36"/>
        <v>3604.8</v>
      </c>
      <c r="H532" s="22"/>
    </row>
    <row r="533" spans="1:8" ht="24" x14ac:dyDescent="0.2">
      <c r="A533" s="35" t="s">
        <v>1771</v>
      </c>
      <c r="B533" s="173" t="s">
        <v>947</v>
      </c>
      <c r="C533" s="36" t="s">
        <v>780</v>
      </c>
      <c r="D533" s="19" t="s">
        <v>28</v>
      </c>
      <c r="E533" s="20">
        <v>2</v>
      </c>
      <c r="F533" s="21">
        <v>45.06</v>
      </c>
      <c r="G533" s="21">
        <f t="shared" si="36"/>
        <v>90.12</v>
      </c>
      <c r="H533" s="22"/>
    </row>
    <row r="534" spans="1:8" ht="36" x14ac:dyDescent="0.2">
      <c r="A534" s="35" t="s">
        <v>1772</v>
      </c>
      <c r="B534" s="173" t="s">
        <v>909</v>
      </c>
      <c r="C534" s="36" t="s">
        <v>657</v>
      </c>
      <c r="D534" s="19" t="s">
        <v>28</v>
      </c>
      <c r="E534" s="20">
        <v>40</v>
      </c>
      <c r="F534" s="21">
        <v>51.39</v>
      </c>
      <c r="G534" s="21">
        <f t="shared" si="36"/>
        <v>2055.6</v>
      </c>
      <c r="H534" s="22"/>
    </row>
    <row r="535" spans="1:8" ht="24" x14ac:dyDescent="0.2">
      <c r="A535" s="35" t="s">
        <v>1773</v>
      </c>
      <c r="B535" s="173" t="s">
        <v>948</v>
      </c>
      <c r="C535" s="36" t="s">
        <v>658</v>
      </c>
      <c r="D535" s="19" t="s">
        <v>28</v>
      </c>
      <c r="E535" s="20">
        <v>16</v>
      </c>
      <c r="F535" s="21">
        <v>189.82</v>
      </c>
      <c r="G535" s="21">
        <f t="shared" si="36"/>
        <v>3037.12</v>
      </c>
      <c r="H535" s="22"/>
    </row>
    <row r="536" spans="1:8" ht="60" x14ac:dyDescent="0.2">
      <c r="A536" s="35" t="s">
        <v>1774</v>
      </c>
      <c r="B536" s="173" t="s">
        <v>949</v>
      </c>
      <c r="C536" s="36" t="s">
        <v>2107</v>
      </c>
      <c r="D536" s="19" t="s">
        <v>28</v>
      </c>
      <c r="E536" s="20">
        <v>3</v>
      </c>
      <c r="F536" s="21">
        <v>150.12</v>
      </c>
      <c r="G536" s="21">
        <f t="shared" si="36"/>
        <v>450.36</v>
      </c>
      <c r="H536" s="22"/>
    </row>
    <row r="537" spans="1:8" ht="60" x14ac:dyDescent="0.2">
      <c r="A537" s="35" t="s">
        <v>1775</v>
      </c>
      <c r="B537" s="173" t="s">
        <v>950</v>
      </c>
      <c r="C537" s="36" t="s">
        <v>288</v>
      </c>
      <c r="D537" s="19" t="s">
        <v>28</v>
      </c>
      <c r="E537" s="20">
        <v>6</v>
      </c>
      <c r="F537" s="21">
        <v>329.05999999999995</v>
      </c>
      <c r="G537" s="21">
        <f t="shared" si="36"/>
        <v>1974.36</v>
      </c>
      <c r="H537" s="22"/>
    </row>
    <row r="538" spans="1:8" ht="24" x14ac:dyDescent="0.2">
      <c r="A538" s="35" t="s">
        <v>1776</v>
      </c>
      <c r="B538" s="173" t="s">
        <v>910</v>
      </c>
      <c r="C538" s="36" t="s">
        <v>2108</v>
      </c>
      <c r="D538" s="19" t="s">
        <v>28</v>
      </c>
      <c r="E538" s="20">
        <v>5</v>
      </c>
      <c r="F538" s="21">
        <v>33.43</v>
      </c>
      <c r="G538" s="21">
        <f t="shared" si="36"/>
        <v>167.15</v>
      </c>
      <c r="H538" s="22"/>
    </row>
    <row r="539" spans="1:8" ht="24" x14ac:dyDescent="0.2">
      <c r="A539" s="35" t="s">
        <v>1777</v>
      </c>
      <c r="B539" s="173" t="s">
        <v>951</v>
      </c>
      <c r="C539" s="36" t="s">
        <v>659</v>
      </c>
      <c r="D539" s="19" t="s">
        <v>28</v>
      </c>
      <c r="E539" s="20">
        <v>4</v>
      </c>
      <c r="F539" s="21">
        <v>109.12</v>
      </c>
      <c r="G539" s="21">
        <f t="shared" si="36"/>
        <v>436.48</v>
      </c>
      <c r="H539" s="22"/>
    </row>
    <row r="540" spans="1:8" ht="24" x14ac:dyDescent="0.2">
      <c r="A540" s="35" t="s">
        <v>1778</v>
      </c>
      <c r="B540" s="173" t="s">
        <v>952</v>
      </c>
      <c r="C540" s="36" t="s">
        <v>660</v>
      </c>
      <c r="D540" s="19" t="s">
        <v>28</v>
      </c>
      <c r="E540" s="20">
        <v>4</v>
      </c>
      <c r="F540" s="21">
        <v>320.33999999999997</v>
      </c>
      <c r="G540" s="21">
        <f t="shared" si="36"/>
        <v>1281.3599999999999</v>
      </c>
      <c r="H540" s="22"/>
    </row>
    <row r="541" spans="1:8" ht="60" x14ac:dyDescent="0.2">
      <c r="A541" s="35" t="s">
        <v>1779</v>
      </c>
      <c r="B541" s="173" t="s">
        <v>953</v>
      </c>
      <c r="C541" s="36" t="s">
        <v>661</v>
      </c>
      <c r="D541" s="19" t="s">
        <v>28</v>
      </c>
      <c r="E541" s="20">
        <v>1</v>
      </c>
      <c r="F541" s="21">
        <v>1890.4999999999998</v>
      </c>
      <c r="G541" s="21">
        <f t="shared" si="36"/>
        <v>1890.5</v>
      </c>
      <c r="H541" s="22"/>
    </row>
    <row r="542" spans="1:8" ht="48" x14ac:dyDescent="0.2">
      <c r="A542" s="35" t="s">
        <v>1780</v>
      </c>
      <c r="B542" s="173" t="s">
        <v>954</v>
      </c>
      <c r="C542" s="36" t="s">
        <v>662</v>
      </c>
      <c r="D542" s="19" t="s">
        <v>28</v>
      </c>
      <c r="E542" s="20">
        <v>1</v>
      </c>
      <c r="F542" s="21">
        <v>8456.25</v>
      </c>
      <c r="G542" s="21">
        <f t="shared" si="36"/>
        <v>8456.25</v>
      </c>
      <c r="H542" s="22"/>
    </row>
    <row r="543" spans="1:8" ht="48" x14ac:dyDescent="0.2">
      <c r="A543" s="35" t="s">
        <v>1781</v>
      </c>
      <c r="B543" s="173" t="s">
        <v>955</v>
      </c>
      <c r="C543" s="36" t="s">
        <v>663</v>
      </c>
      <c r="D543" s="19" t="s">
        <v>28</v>
      </c>
      <c r="E543" s="20">
        <v>1</v>
      </c>
      <c r="F543" s="21">
        <v>6742.2699999999986</v>
      </c>
      <c r="G543" s="21">
        <f t="shared" si="36"/>
        <v>6742.27</v>
      </c>
      <c r="H543" s="22"/>
    </row>
    <row r="544" spans="1:8" ht="36" x14ac:dyDescent="0.2">
      <c r="A544" s="35" t="s">
        <v>1782</v>
      </c>
      <c r="B544" s="173" t="s">
        <v>956</v>
      </c>
      <c r="C544" s="36" t="s">
        <v>2109</v>
      </c>
      <c r="D544" s="19" t="s">
        <v>28</v>
      </c>
      <c r="E544" s="20">
        <v>1</v>
      </c>
      <c r="F544" s="21">
        <v>6893.36</v>
      </c>
      <c r="G544" s="21">
        <f t="shared" si="36"/>
        <v>6893.36</v>
      </c>
      <c r="H544" s="22"/>
    </row>
    <row r="545" spans="1:8" ht="36" x14ac:dyDescent="0.2">
      <c r="A545" s="35" t="s">
        <v>1783</v>
      </c>
      <c r="B545" s="173" t="s">
        <v>957</v>
      </c>
      <c r="C545" s="36" t="s">
        <v>1200</v>
      </c>
      <c r="D545" s="19" t="s">
        <v>28</v>
      </c>
      <c r="E545" s="20">
        <v>18</v>
      </c>
      <c r="F545" s="21">
        <v>324.19</v>
      </c>
      <c r="G545" s="21">
        <f t="shared" si="36"/>
        <v>5835.42</v>
      </c>
      <c r="H545" s="22"/>
    </row>
    <row r="546" spans="1:8" ht="72" x14ac:dyDescent="0.2">
      <c r="A546" s="35" t="s">
        <v>1784</v>
      </c>
      <c r="B546" s="173" t="s">
        <v>958</v>
      </c>
      <c r="C546" s="36" t="s">
        <v>2110</v>
      </c>
      <c r="D546" s="19" t="s">
        <v>28</v>
      </c>
      <c r="E546" s="20">
        <v>7</v>
      </c>
      <c r="F546" s="21">
        <v>1124.77</v>
      </c>
      <c r="G546" s="21">
        <f t="shared" si="36"/>
        <v>7873.39</v>
      </c>
      <c r="H546" s="22"/>
    </row>
    <row r="547" spans="1:8" ht="60" x14ac:dyDescent="0.2">
      <c r="A547" s="35" t="s">
        <v>1785</v>
      </c>
      <c r="B547" s="173" t="s">
        <v>959</v>
      </c>
      <c r="C547" s="36" t="s">
        <v>2149</v>
      </c>
      <c r="D547" s="19" t="s">
        <v>28</v>
      </c>
      <c r="E547" s="20">
        <v>2</v>
      </c>
      <c r="F547" s="21">
        <v>67237.91</v>
      </c>
      <c r="G547" s="21">
        <f t="shared" si="36"/>
        <v>134475.82</v>
      </c>
      <c r="H547" s="22"/>
    </row>
    <row r="548" spans="1:8" ht="60" x14ac:dyDescent="0.2">
      <c r="A548" s="35" t="s">
        <v>1786</v>
      </c>
      <c r="B548" s="173" t="s">
        <v>242</v>
      </c>
      <c r="C548" s="36" t="s">
        <v>251</v>
      </c>
      <c r="D548" s="19" t="s">
        <v>68</v>
      </c>
      <c r="E548" s="20">
        <v>150</v>
      </c>
      <c r="F548" s="21">
        <v>6.88</v>
      </c>
      <c r="G548" s="21">
        <f t="shared" si="36"/>
        <v>1032</v>
      </c>
      <c r="H548" s="22"/>
    </row>
    <row r="549" spans="1:8" ht="24" x14ac:dyDescent="0.2">
      <c r="A549" s="35" t="s">
        <v>1787</v>
      </c>
      <c r="B549" s="173" t="s">
        <v>329</v>
      </c>
      <c r="C549" s="36" t="s">
        <v>89</v>
      </c>
      <c r="D549" s="19" t="s">
        <v>68</v>
      </c>
      <c r="E549" s="20">
        <v>100</v>
      </c>
      <c r="F549" s="21">
        <v>58.41</v>
      </c>
      <c r="G549" s="21">
        <f t="shared" si="36"/>
        <v>5841</v>
      </c>
      <c r="H549" s="22"/>
    </row>
    <row r="550" spans="1:8" ht="13.5" x14ac:dyDescent="0.2">
      <c r="A550" s="35" t="s">
        <v>1788</v>
      </c>
      <c r="B550" s="173" t="s">
        <v>254</v>
      </c>
      <c r="C550" s="36" t="s">
        <v>88</v>
      </c>
      <c r="D550" s="19" t="s">
        <v>68</v>
      </c>
      <c r="E550" s="20">
        <v>175</v>
      </c>
      <c r="F550" s="21">
        <v>29.86</v>
      </c>
      <c r="G550" s="21">
        <f t="shared" si="36"/>
        <v>5225.5</v>
      </c>
      <c r="H550" s="22"/>
    </row>
    <row r="551" spans="1:8" ht="37.5" x14ac:dyDescent="0.2">
      <c r="A551" s="35" t="s">
        <v>1789</v>
      </c>
      <c r="B551" s="173" t="s">
        <v>116</v>
      </c>
      <c r="C551" s="36" t="s">
        <v>72</v>
      </c>
      <c r="D551" s="19" t="s">
        <v>73</v>
      </c>
      <c r="E551" s="20">
        <v>78</v>
      </c>
      <c r="F551" s="21">
        <v>0.56000000000000005</v>
      </c>
      <c r="G551" s="21">
        <f t="shared" si="36"/>
        <v>43.68</v>
      </c>
      <c r="H551" s="22"/>
    </row>
    <row r="552" spans="1:8" ht="36" x14ac:dyDescent="0.2">
      <c r="A552" s="35" t="s">
        <v>1790</v>
      </c>
      <c r="B552" s="173" t="s">
        <v>371</v>
      </c>
      <c r="C552" s="36" t="s">
        <v>330</v>
      </c>
      <c r="D552" s="19" t="s">
        <v>74</v>
      </c>
      <c r="E552" s="20">
        <v>780</v>
      </c>
      <c r="F552" s="21">
        <v>0.78</v>
      </c>
      <c r="G552" s="21">
        <f t="shared" si="36"/>
        <v>608.4</v>
      </c>
      <c r="H552" s="22"/>
    </row>
    <row r="553" spans="1:8" x14ac:dyDescent="0.2">
      <c r="A553" s="35"/>
      <c r="B553" s="173"/>
      <c r="C553" s="36"/>
      <c r="D553" s="19"/>
      <c r="E553" s="20"/>
      <c r="F553" s="21"/>
      <c r="G553" s="21"/>
      <c r="H553" s="22"/>
    </row>
    <row r="554" spans="1:8" x14ac:dyDescent="0.2">
      <c r="A554" s="35"/>
      <c r="B554" s="173"/>
      <c r="C554" s="36"/>
      <c r="D554" s="19"/>
      <c r="E554" s="20"/>
      <c r="F554" s="21"/>
      <c r="G554" s="21"/>
      <c r="H554" s="22"/>
    </row>
    <row r="555" spans="1:8" ht="24" x14ac:dyDescent="0.2">
      <c r="A555" s="29" t="s">
        <v>500</v>
      </c>
      <c r="B555" s="172"/>
      <c r="C555" s="30" t="s">
        <v>666</v>
      </c>
      <c r="D555" s="155"/>
      <c r="E555" s="156"/>
      <c r="F555" s="157"/>
      <c r="G555" s="157"/>
      <c r="H555" s="34"/>
    </row>
    <row r="556" spans="1:8" ht="24" x14ac:dyDescent="0.2">
      <c r="A556" s="35" t="s">
        <v>501</v>
      </c>
      <c r="B556" s="173" t="s">
        <v>936</v>
      </c>
      <c r="C556" s="36" t="s">
        <v>350</v>
      </c>
      <c r="D556" s="19" t="s">
        <v>12</v>
      </c>
      <c r="E556" s="20">
        <v>6</v>
      </c>
      <c r="F556" s="21">
        <v>18.079999999999998</v>
      </c>
      <c r="G556" s="21">
        <f t="shared" ref="G556:G585" si="37">ROUND(E556*F556,2)</f>
        <v>108.48</v>
      </c>
      <c r="H556" s="22"/>
    </row>
    <row r="557" spans="1:8" ht="24" x14ac:dyDescent="0.2">
      <c r="A557" s="35" t="s">
        <v>502</v>
      </c>
      <c r="B557" s="173" t="s">
        <v>937</v>
      </c>
      <c r="C557" s="36" t="s">
        <v>351</v>
      </c>
      <c r="D557" s="19" t="s">
        <v>12</v>
      </c>
      <c r="E557" s="20">
        <v>30</v>
      </c>
      <c r="F557" s="21">
        <v>33.089999999999996</v>
      </c>
      <c r="G557" s="21">
        <f t="shared" si="37"/>
        <v>992.7</v>
      </c>
      <c r="H557" s="22"/>
    </row>
    <row r="558" spans="1:8" ht="24" x14ac:dyDescent="0.2">
      <c r="A558" s="35" t="s">
        <v>503</v>
      </c>
      <c r="B558" s="173" t="s">
        <v>960</v>
      </c>
      <c r="C558" s="36" t="s">
        <v>791</v>
      </c>
      <c r="D558" s="19" t="s">
        <v>12</v>
      </c>
      <c r="E558" s="20">
        <v>156</v>
      </c>
      <c r="F558" s="21">
        <v>66.460000000000008</v>
      </c>
      <c r="G558" s="21">
        <f t="shared" si="37"/>
        <v>10367.76</v>
      </c>
      <c r="H558" s="22"/>
    </row>
    <row r="559" spans="1:8" ht="24" x14ac:dyDescent="0.2">
      <c r="A559" s="35" t="s">
        <v>504</v>
      </c>
      <c r="B559" s="173" t="s">
        <v>938</v>
      </c>
      <c r="C559" s="36" t="s">
        <v>762</v>
      </c>
      <c r="D559" s="19" t="s">
        <v>12</v>
      </c>
      <c r="E559" s="20">
        <v>384</v>
      </c>
      <c r="F559" s="21">
        <v>123.96</v>
      </c>
      <c r="G559" s="21">
        <f t="shared" si="37"/>
        <v>47600.639999999999</v>
      </c>
      <c r="H559" s="22"/>
    </row>
    <row r="560" spans="1:8" x14ac:dyDescent="0.2">
      <c r="A560" s="35" t="s">
        <v>505</v>
      </c>
      <c r="B560" s="173" t="s">
        <v>911</v>
      </c>
      <c r="C560" s="36" t="s">
        <v>781</v>
      </c>
      <c r="D560" s="19" t="s">
        <v>28</v>
      </c>
      <c r="E560" s="20">
        <v>32</v>
      </c>
      <c r="F560" s="21">
        <v>56.31</v>
      </c>
      <c r="G560" s="21">
        <f t="shared" si="37"/>
        <v>1801.92</v>
      </c>
      <c r="H560" s="22"/>
    </row>
    <row r="561" spans="1:8" ht="24" x14ac:dyDescent="0.2">
      <c r="A561" s="35" t="s">
        <v>506</v>
      </c>
      <c r="B561" s="173" t="s">
        <v>961</v>
      </c>
      <c r="C561" s="36" t="s">
        <v>782</v>
      </c>
      <c r="D561" s="19" t="s">
        <v>28</v>
      </c>
      <c r="E561" s="20">
        <v>8</v>
      </c>
      <c r="F561" s="21">
        <v>36.14</v>
      </c>
      <c r="G561" s="21">
        <f t="shared" si="37"/>
        <v>289.12</v>
      </c>
      <c r="H561" s="22"/>
    </row>
    <row r="562" spans="1:8" ht="24" x14ac:dyDescent="0.2">
      <c r="A562" s="35" t="s">
        <v>507</v>
      </c>
      <c r="B562" s="173" t="s">
        <v>962</v>
      </c>
      <c r="C562" s="36" t="s">
        <v>783</v>
      </c>
      <c r="D562" s="19" t="s">
        <v>28</v>
      </c>
      <c r="E562" s="20">
        <v>28</v>
      </c>
      <c r="F562" s="21">
        <v>35.760000000000005</v>
      </c>
      <c r="G562" s="21">
        <f t="shared" si="37"/>
        <v>1001.28</v>
      </c>
      <c r="H562" s="22"/>
    </row>
    <row r="563" spans="1:8" ht="24" x14ac:dyDescent="0.2">
      <c r="A563" s="35" t="s">
        <v>508</v>
      </c>
      <c r="B563" s="173" t="s">
        <v>963</v>
      </c>
      <c r="C563" s="36" t="s">
        <v>784</v>
      </c>
      <c r="D563" s="19" t="s">
        <v>28</v>
      </c>
      <c r="E563" s="20">
        <v>25</v>
      </c>
      <c r="F563" s="21">
        <v>18.79</v>
      </c>
      <c r="G563" s="21">
        <f t="shared" si="37"/>
        <v>469.75</v>
      </c>
      <c r="H563" s="22"/>
    </row>
    <row r="564" spans="1:8" ht="24" x14ac:dyDescent="0.2">
      <c r="A564" s="35" t="s">
        <v>509</v>
      </c>
      <c r="B564" s="173" t="s">
        <v>912</v>
      </c>
      <c r="C564" s="36" t="s">
        <v>785</v>
      </c>
      <c r="D564" s="19" t="s">
        <v>28</v>
      </c>
      <c r="E564" s="20">
        <v>28</v>
      </c>
      <c r="F564" s="21">
        <v>18.170000000000002</v>
      </c>
      <c r="G564" s="21">
        <f t="shared" si="37"/>
        <v>508.76</v>
      </c>
      <c r="H564" s="22"/>
    </row>
    <row r="565" spans="1:8" ht="36" x14ac:dyDescent="0.2">
      <c r="A565" s="35" t="s">
        <v>510</v>
      </c>
      <c r="B565" s="173" t="s">
        <v>964</v>
      </c>
      <c r="C565" s="36" t="s">
        <v>786</v>
      </c>
      <c r="D565" s="19" t="s">
        <v>28</v>
      </c>
      <c r="E565" s="20">
        <v>4</v>
      </c>
      <c r="F565" s="21">
        <v>592.83999999999992</v>
      </c>
      <c r="G565" s="21">
        <f t="shared" si="37"/>
        <v>2371.36</v>
      </c>
      <c r="H565" s="22"/>
    </row>
    <row r="566" spans="1:8" ht="24" x14ac:dyDescent="0.2">
      <c r="A566" s="35" t="s">
        <v>511</v>
      </c>
      <c r="B566" s="173" t="s">
        <v>913</v>
      </c>
      <c r="C566" s="36" t="s">
        <v>787</v>
      </c>
      <c r="D566" s="19" t="s">
        <v>28</v>
      </c>
      <c r="E566" s="20">
        <v>2</v>
      </c>
      <c r="F566" s="21">
        <v>32.86</v>
      </c>
      <c r="G566" s="21">
        <f t="shared" si="37"/>
        <v>65.72</v>
      </c>
      <c r="H566" s="22"/>
    </row>
    <row r="567" spans="1:8" ht="24" x14ac:dyDescent="0.2">
      <c r="A567" s="35" t="s">
        <v>512</v>
      </c>
      <c r="B567" s="173" t="s">
        <v>914</v>
      </c>
      <c r="C567" s="36" t="s">
        <v>788</v>
      </c>
      <c r="D567" s="19" t="s">
        <v>28</v>
      </c>
      <c r="E567" s="20">
        <v>14</v>
      </c>
      <c r="F567" s="21">
        <v>59.76</v>
      </c>
      <c r="G567" s="21">
        <f t="shared" si="37"/>
        <v>836.64</v>
      </c>
      <c r="H567" s="22"/>
    </row>
    <row r="568" spans="1:8" ht="24" x14ac:dyDescent="0.2">
      <c r="A568" s="35" t="s">
        <v>1209</v>
      </c>
      <c r="B568" s="173" t="s">
        <v>965</v>
      </c>
      <c r="C568" s="36" t="s">
        <v>789</v>
      </c>
      <c r="D568" s="19" t="s">
        <v>28</v>
      </c>
      <c r="E568" s="20">
        <v>8</v>
      </c>
      <c r="F568" s="21">
        <v>252.42999999999998</v>
      </c>
      <c r="G568" s="21">
        <f t="shared" si="37"/>
        <v>2019.44</v>
      </c>
      <c r="H568" s="22"/>
    </row>
    <row r="569" spans="1:8" ht="24" x14ac:dyDescent="0.2">
      <c r="A569" s="35" t="s">
        <v>1210</v>
      </c>
      <c r="B569" s="173" t="s">
        <v>966</v>
      </c>
      <c r="C569" s="36" t="s">
        <v>790</v>
      </c>
      <c r="D569" s="19" t="s">
        <v>28</v>
      </c>
      <c r="E569" s="20">
        <v>18</v>
      </c>
      <c r="F569" s="21">
        <v>543.9899999999999</v>
      </c>
      <c r="G569" s="21">
        <f t="shared" si="37"/>
        <v>9791.82</v>
      </c>
      <c r="H569" s="22"/>
    </row>
    <row r="570" spans="1:8" ht="24" x14ac:dyDescent="0.2">
      <c r="A570" s="35" t="s">
        <v>1211</v>
      </c>
      <c r="B570" s="173" t="s">
        <v>915</v>
      </c>
      <c r="C570" s="36" t="s">
        <v>2111</v>
      </c>
      <c r="D570" s="19" t="s">
        <v>28</v>
      </c>
      <c r="E570" s="20">
        <v>8</v>
      </c>
      <c r="F570" s="21">
        <v>309.95</v>
      </c>
      <c r="G570" s="21">
        <f t="shared" si="37"/>
        <v>2479.6</v>
      </c>
      <c r="H570" s="22"/>
    </row>
    <row r="571" spans="1:8" ht="36" x14ac:dyDescent="0.2">
      <c r="A571" s="35" t="s">
        <v>1212</v>
      </c>
      <c r="B571" s="173" t="s">
        <v>967</v>
      </c>
      <c r="C571" s="36" t="s">
        <v>667</v>
      </c>
      <c r="D571" s="19" t="s">
        <v>28</v>
      </c>
      <c r="E571" s="20">
        <v>2</v>
      </c>
      <c r="F571" s="21">
        <v>9764.6099999999988</v>
      </c>
      <c r="G571" s="21">
        <f t="shared" si="37"/>
        <v>19529.22</v>
      </c>
      <c r="H571" s="22"/>
    </row>
    <row r="572" spans="1:8" ht="36" x14ac:dyDescent="0.2">
      <c r="A572" s="35" t="s">
        <v>1213</v>
      </c>
      <c r="B572" s="173" t="s">
        <v>968</v>
      </c>
      <c r="C572" s="36" t="s">
        <v>668</v>
      </c>
      <c r="D572" s="19" t="s">
        <v>28</v>
      </c>
      <c r="E572" s="20">
        <v>2</v>
      </c>
      <c r="F572" s="21">
        <v>3135.76</v>
      </c>
      <c r="G572" s="21">
        <f t="shared" si="37"/>
        <v>6271.52</v>
      </c>
      <c r="H572" s="22"/>
    </row>
    <row r="573" spans="1:8" ht="36" x14ac:dyDescent="0.2">
      <c r="A573" s="35" t="s">
        <v>1214</v>
      </c>
      <c r="B573" s="173" t="s">
        <v>969</v>
      </c>
      <c r="C573" s="36" t="s">
        <v>669</v>
      </c>
      <c r="D573" s="19" t="s">
        <v>28</v>
      </c>
      <c r="E573" s="20">
        <v>2</v>
      </c>
      <c r="F573" s="21">
        <v>2499.3199999999997</v>
      </c>
      <c r="G573" s="21">
        <f t="shared" si="37"/>
        <v>4998.6400000000003</v>
      </c>
      <c r="H573" s="22"/>
    </row>
    <row r="574" spans="1:8" ht="48" x14ac:dyDescent="0.2">
      <c r="A574" s="35" t="s">
        <v>1215</v>
      </c>
      <c r="B574" s="173" t="s">
        <v>970</v>
      </c>
      <c r="C574" s="36" t="s">
        <v>670</v>
      </c>
      <c r="D574" s="19" t="s">
        <v>28</v>
      </c>
      <c r="E574" s="20">
        <v>4</v>
      </c>
      <c r="F574" s="21">
        <v>121109.28</v>
      </c>
      <c r="G574" s="21">
        <f t="shared" si="37"/>
        <v>484437.12</v>
      </c>
      <c r="H574" s="22"/>
    </row>
    <row r="575" spans="1:8" ht="48" x14ac:dyDescent="0.2">
      <c r="A575" s="35" t="s">
        <v>1216</v>
      </c>
      <c r="B575" s="173" t="s">
        <v>971</v>
      </c>
      <c r="C575" s="36" t="s">
        <v>671</v>
      </c>
      <c r="D575" s="19" t="s">
        <v>28</v>
      </c>
      <c r="E575" s="20">
        <v>2</v>
      </c>
      <c r="F575" s="21">
        <v>22907.109999999997</v>
      </c>
      <c r="G575" s="21">
        <f t="shared" si="37"/>
        <v>45814.22</v>
      </c>
      <c r="H575" s="22"/>
    </row>
    <row r="576" spans="1:8" ht="36" x14ac:dyDescent="0.2">
      <c r="A576" s="35" t="s">
        <v>1217</v>
      </c>
      <c r="B576" s="173" t="s">
        <v>972</v>
      </c>
      <c r="C576" s="36" t="s">
        <v>672</v>
      </c>
      <c r="D576" s="19" t="s">
        <v>28</v>
      </c>
      <c r="E576" s="20">
        <v>2</v>
      </c>
      <c r="F576" s="21">
        <v>4520.46</v>
      </c>
      <c r="G576" s="21">
        <f t="shared" si="37"/>
        <v>9040.92</v>
      </c>
      <c r="H576" s="22"/>
    </row>
    <row r="577" spans="1:8" ht="24" x14ac:dyDescent="0.2">
      <c r="A577" s="35" t="s">
        <v>1218</v>
      </c>
      <c r="B577" s="173" t="s">
        <v>973</v>
      </c>
      <c r="C577" s="36" t="s">
        <v>673</v>
      </c>
      <c r="D577" s="19" t="s">
        <v>28</v>
      </c>
      <c r="E577" s="20">
        <v>2</v>
      </c>
      <c r="F577" s="21">
        <v>10371.749999999998</v>
      </c>
      <c r="G577" s="21">
        <f t="shared" si="37"/>
        <v>20743.5</v>
      </c>
      <c r="H577" s="22"/>
    </row>
    <row r="578" spans="1:8" ht="48" x14ac:dyDescent="0.2">
      <c r="A578" s="35" t="s">
        <v>1219</v>
      </c>
      <c r="B578" s="173" t="s">
        <v>974</v>
      </c>
      <c r="C578" s="36" t="s">
        <v>674</v>
      </c>
      <c r="D578" s="19" t="s">
        <v>28</v>
      </c>
      <c r="E578" s="20">
        <v>2</v>
      </c>
      <c r="F578" s="21">
        <v>2679.3799999999997</v>
      </c>
      <c r="G578" s="21">
        <f t="shared" si="37"/>
        <v>5358.76</v>
      </c>
      <c r="H578" s="22"/>
    </row>
    <row r="579" spans="1:8" ht="48" x14ac:dyDescent="0.2">
      <c r="A579" s="35" t="s">
        <v>1414</v>
      </c>
      <c r="B579" s="173" t="s">
        <v>975</v>
      </c>
      <c r="C579" s="36" t="s">
        <v>675</v>
      </c>
      <c r="D579" s="19" t="s">
        <v>28</v>
      </c>
      <c r="E579" s="20">
        <v>1</v>
      </c>
      <c r="F579" s="21">
        <v>9118.33</v>
      </c>
      <c r="G579" s="21">
        <f t="shared" si="37"/>
        <v>9118.33</v>
      </c>
      <c r="H579" s="22"/>
    </row>
    <row r="580" spans="1:8" ht="24" x14ac:dyDescent="0.2">
      <c r="A580" s="35" t="s">
        <v>1415</v>
      </c>
      <c r="B580" s="173" t="s">
        <v>976</v>
      </c>
      <c r="C580" s="36" t="s">
        <v>676</v>
      </c>
      <c r="D580" s="19" t="s">
        <v>28</v>
      </c>
      <c r="E580" s="20">
        <v>12</v>
      </c>
      <c r="F580" s="21">
        <v>113.75000000000001</v>
      </c>
      <c r="G580" s="21">
        <f t="shared" si="37"/>
        <v>1365</v>
      </c>
      <c r="H580" s="22"/>
    </row>
    <row r="581" spans="1:8" ht="24" x14ac:dyDescent="0.2">
      <c r="A581" s="35" t="s">
        <v>1416</v>
      </c>
      <c r="B581" s="173" t="s">
        <v>977</v>
      </c>
      <c r="C581" s="36" t="s">
        <v>677</v>
      </c>
      <c r="D581" s="19" t="s">
        <v>28</v>
      </c>
      <c r="E581" s="20">
        <v>16</v>
      </c>
      <c r="F581" s="21">
        <v>128.85999999999999</v>
      </c>
      <c r="G581" s="21">
        <f t="shared" si="37"/>
        <v>2061.7600000000002</v>
      </c>
      <c r="H581" s="22"/>
    </row>
    <row r="582" spans="1:8" ht="24" x14ac:dyDescent="0.2">
      <c r="A582" s="35" t="s">
        <v>1417</v>
      </c>
      <c r="B582" s="173" t="s">
        <v>978</v>
      </c>
      <c r="C582" s="36" t="s">
        <v>678</v>
      </c>
      <c r="D582" s="19" t="s">
        <v>28</v>
      </c>
      <c r="E582" s="20">
        <v>3</v>
      </c>
      <c r="F582" s="21">
        <v>1001.37</v>
      </c>
      <c r="G582" s="21">
        <f t="shared" si="37"/>
        <v>3004.11</v>
      </c>
      <c r="H582" s="22"/>
    </row>
    <row r="583" spans="1:8" ht="24" x14ac:dyDescent="0.2">
      <c r="A583" s="35" t="s">
        <v>1418</v>
      </c>
      <c r="B583" s="173" t="s">
        <v>979</v>
      </c>
      <c r="C583" s="36" t="s">
        <v>679</v>
      </c>
      <c r="D583" s="19" t="s">
        <v>28</v>
      </c>
      <c r="E583" s="20">
        <v>6</v>
      </c>
      <c r="F583" s="21">
        <v>193.73</v>
      </c>
      <c r="G583" s="21">
        <f t="shared" si="37"/>
        <v>1162.3800000000001</v>
      </c>
      <c r="H583" s="22"/>
    </row>
    <row r="584" spans="1:8" ht="36" x14ac:dyDescent="0.2">
      <c r="A584" s="35" t="s">
        <v>1419</v>
      </c>
      <c r="B584" s="173" t="s">
        <v>980</v>
      </c>
      <c r="C584" s="36" t="s">
        <v>680</v>
      </c>
      <c r="D584" s="19" t="s">
        <v>28</v>
      </c>
      <c r="E584" s="20">
        <v>6</v>
      </c>
      <c r="F584" s="21">
        <v>1299.3600000000001</v>
      </c>
      <c r="G584" s="21">
        <f t="shared" si="37"/>
        <v>7796.16</v>
      </c>
      <c r="H584" s="22"/>
    </row>
    <row r="585" spans="1:8" ht="24" x14ac:dyDescent="0.2">
      <c r="A585" s="35" t="s">
        <v>1420</v>
      </c>
      <c r="B585" s="173" t="s">
        <v>981</v>
      </c>
      <c r="C585" s="36" t="s">
        <v>681</v>
      </c>
      <c r="D585" s="19" t="s">
        <v>28</v>
      </c>
      <c r="E585" s="20">
        <v>6</v>
      </c>
      <c r="F585" s="21">
        <v>542.55999999999995</v>
      </c>
      <c r="G585" s="21">
        <f t="shared" si="37"/>
        <v>3255.36</v>
      </c>
      <c r="H585" s="22"/>
    </row>
    <row r="586" spans="1:8" x14ac:dyDescent="0.2">
      <c r="A586" s="35"/>
      <c r="B586" s="173"/>
      <c r="C586" s="36"/>
      <c r="D586" s="19"/>
      <c r="E586" s="20"/>
      <c r="F586" s="21"/>
      <c r="G586" s="21"/>
      <c r="H586" s="22"/>
    </row>
    <row r="587" spans="1:8" x14ac:dyDescent="0.2">
      <c r="A587" s="35"/>
      <c r="B587" s="173"/>
      <c r="C587" s="36"/>
      <c r="D587" s="19"/>
      <c r="E587" s="20"/>
      <c r="F587" s="21"/>
      <c r="G587" s="21"/>
      <c r="H587" s="22"/>
    </row>
    <row r="588" spans="1:8" ht="24" x14ac:dyDescent="0.2">
      <c r="A588" s="29" t="s">
        <v>513</v>
      </c>
      <c r="B588" s="172"/>
      <c r="C588" s="30" t="s">
        <v>298</v>
      </c>
      <c r="D588" s="155"/>
      <c r="E588" s="156"/>
      <c r="F588" s="157"/>
      <c r="G588" s="157"/>
      <c r="H588" s="34"/>
    </row>
    <row r="589" spans="1:8" ht="36" x14ac:dyDescent="0.2">
      <c r="A589" s="35" t="s">
        <v>514</v>
      </c>
      <c r="B589" s="173" t="s">
        <v>982</v>
      </c>
      <c r="C589" s="36" t="s">
        <v>352</v>
      </c>
      <c r="D589" s="19" t="s">
        <v>12</v>
      </c>
      <c r="E589" s="20">
        <v>820</v>
      </c>
      <c r="F589" s="21">
        <v>16.27</v>
      </c>
      <c r="G589" s="21">
        <f t="shared" ref="G589:G623" si="38">ROUND(E589*F589,2)</f>
        <v>13341.4</v>
      </c>
      <c r="H589" s="22"/>
    </row>
    <row r="590" spans="1:8" ht="36" x14ac:dyDescent="0.2">
      <c r="A590" s="35" t="s">
        <v>515</v>
      </c>
      <c r="B590" s="173" t="s">
        <v>983</v>
      </c>
      <c r="C590" s="36" t="s">
        <v>368</v>
      </c>
      <c r="D590" s="19" t="s">
        <v>12</v>
      </c>
      <c r="E590" s="20">
        <v>330</v>
      </c>
      <c r="F590" s="21">
        <v>22.42</v>
      </c>
      <c r="G590" s="21">
        <f t="shared" si="38"/>
        <v>7398.6</v>
      </c>
      <c r="H590" s="22"/>
    </row>
    <row r="591" spans="1:8" ht="36" x14ac:dyDescent="0.2">
      <c r="A591" s="35" t="s">
        <v>1220</v>
      </c>
      <c r="B591" s="173" t="s">
        <v>984</v>
      </c>
      <c r="C591" s="36" t="s">
        <v>353</v>
      </c>
      <c r="D591" s="19" t="s">
        <v>12</v>
      </c>
      <c r="E591" s="20">
        <v>220</v>
      </c>
      <c r="F591" s="21">
        <v>35.1</v>
      </c>
      <c r="G591" s="21">
        <f t="shared" si="38"/>
        <v>7722</v>
      </c>
      <c r="H591" s="22"/>
    </row>
    <row r="592" spans="1:8" ht="36" x14ac:dyDescent="0.2">
      <c r="A592" s="35" t="s">
        <v>1221</v>
      </c>
      <c r="B592" s="173" t="s">
        <v>985</v>
      </c>
      <c r="C592" s="36" t="s">
        <v>354</v>
      </c>
      <c r="D592" s="19" t="s">
        <v>12</v>
      </c>
      <c r="E592" s="20">
        <v>820</v>
      </c>
      <c r="F592" s="21">
        <v>54.27</v>
      </c>
      <c r="G592" s="21">
        <f t="shared" si="38"/>
        <v>44501.4</v>
      </c>
      <c r="H592" s="22"/>
    </row>
    <row r="593" spans="1:8" ht="36" x14ac:dyDescent="0.2">
      <c r="A593" s="35" t="s">
        <v>1791</v>
      </c>
      <c r="B593" s="173" t="s">
        <v>986</v>
      </c>
      <c r="C593" s="36" t="s">
        <v>792</v>
      </c>
      <c r="D593" s="19" t="s">
        <v>12</v>
      </c>
      <c r="E593" s="20">
        <v>240</v>
      </c>
      <c r="F593" s="21">
        <v>81.55</v>
      </c>
      <c r="G593" s="21">
        <f t="shared" si="38"/>
        <v>19572</v>
      </c>
      <c r="H593" s="22"/>
    </row>
    <row r="594" spans="1:8" ht="36" x14ac:dyDescent="0.2">
      <c r="A594" s="35" t="s">
        <v>1222</v>
      </c>
      <c r="B594" s="173" t="s">
        <v>987</v>
      </c>
      <c r="C594" s="36" t="s">
        <v>793</v>
      </c>
      <c r="D594" s="19" t="s">
        <v>12</v>
      </c>
      <c r="E594" s="20">
        <v>28</v>
      </c>
      <c r="F594" s="21">
        <v>116.07000000000001</v>
      </c>
      <c r="G594" s="21">
        <f t="shared" si="38"/>
        <v>3249.96</v>
      </c>
      <c r="H594" s="22"/>
    </row>
    <row r="595" spans="1:8" ht="36" x14ac:dyDescent="0.2">
      <c r="A595" s="35" t="s">
        <v>1792</v>
      </c>
      <c r="B595" s="173" t="s">
        <v>988</v>
      </c>
      <c r="C595" s="36" t="s">
        <v>794</v>
      </c>
      <c r="D595" s="19" t="s">
        <v>12</v>
      </c>
      <c r="E595" s="20">
        <v>15</v>
      </c>
      <c r="F595" s="21">
        <v>163.61000000000001</v>
      </c>
      <c r="G595" s="21">
        <f t="shared" si="38"/>
        <v>2454.15</v>
      </c>
      <c r="H595" s="22"/>
    </row>
    <row r="596" spans="1:8" ht="36" x14ac:dyDescent="0.2">
      <c r="A596" s="35" t="s">
        <v>1793</v>
      </c>
      <c r="B596" s="173" t="s">
        <v>989</v>
      </c>
      <c r="C596" s="36" t="s">
        <v>795</v>
      </c>
      <c r="D596" s="19" t="s">
        <v>12</v>
      </c>
      <c r="E596" s="20">
        <v>25</v>
      </c>
      <c r="F596" s="21">
        <v>216.45000000000002</v>
      </c>
      <c r="G596" s="21">
        <f t="shared" si="38"/>
        <v>5411.25</v>
      </c>
      <c r="H596" s="22"/>
    </row>
    <row r="597" spans="1:8" ht="36" x14ac:dyDescent="0.2">
      <c r="A597" s="35" t="s">
        <v>1794</v>
      </c>
      <c r="B597" s="173" t="s">
        <v>990</v>
      </c>
      <c r="C597" s="36" t="s">
        <v>2112</v>
      </c>
      <c r="D597" s="19" t="s">
        <v>12</v>
      </c>
      <c r="E597" s="20">
        <v>315</v>
      </c>
      <c r="F597" s="21">
        <v>22.319999999999997</v>
      </c>
      <c r="G597" s="21">
        <f t="shared" si="38"/>
        <v>7030.8</v>
      </c>
      <c r="H597" s="22"/>
    </row>
    <row r="598" spans="1:8" ht="36" x14ac:dyDescent="0.2">
      <c r="A598" s="35" t="s">
        <v>1795</v>
      </c>
      <c r="B598" s="173" t="s">
        <v>991</v>
      </c>
      <c r="C598" s="36" t="s">
        <v>1201</v>
      </c>
      <c r="D598" s="19" t="s">
        <v>28</v>
      </c>
      <c r="E598" s="20">
        <v>61</v>
      </c>
      <c r="F598" s="21">
        <v>143.28</v>
      </c>
      <c r="G598" s="21">
        <f t="shared" si="38"/>
        <v>8740.08</v>
      </c>
      <c r="H598" s="22"/>
    </row>
    <row r="599" spans="1:8" ht="36" x14ac:dyDescent="0.2">
      <c r="A599" s="35" t="s">
        <v>1796</v>
      </c>
      <c r="B599" s="173" t="s">
        <v>992</v>
      </c>
      <c r="C599" s="36" t="s">
        <v>1202</v>
      </c>
      <c r="D599" s="19" t="s">
        <v>28</v>
      </c>
      <c r="E599" s="20">
        <v>3</v>
      </c>
      <c r="F599" s="21">
        <v>143.28</v>
      </c>
      <c r="G599" s="21">
        <f t="shared" si="38"/>
        <v>429.84</v>
      </c>
      <c r="H599" s="22"/>
    </row>
    <row r="600" spans="1:8" ht="36" x14ac:dyDescent="0.2">
      <c r="A600" s="35" t="s">
        <v>1797</v>
      </c>
      <c r="B600" s="173" t="s">
        <v>993</v>
      </c>
      <c r="C600" s="36" t="s">
        <v>2113</v>
      </c>
      <c r="D600" s="19" t="s">
        <v>28</v>
      </c>
      <c r="E600" s="20">
        <v>2</v>
      </c>
      <c r="F600" s="21">
        <v>121.41</v>
      </c>
      <c r="G600" s="21">
        <f t="shared" si="38"/>
        <v>242.82</v>
      </c>
      <c r="H600" s="22"/>
    </row>
    <row r="601" spans="1:8" ht="24" x14ac:dyDescent="0.2">
      <c r="A601" s="35" t="s">
        <v>1798</v>
      </c>
      <c r="B601" s="173" t="s">
        <v>994</v>
      </c>
      <c r="C601" s="36" t="s">
        <v>682</v>
      </c>
      <c r="D601" s="19" t="s">
        <v>28</v>
      </c>
      <c r="E601" s="20">
        <v>8</v>
      </c>
      <c r="F601" s="21">
        <v>65.180000000000007</v>
      </c>
      <c r="G601" s="21">
        <f t="shared" si="38"/>
        <v>521.44000000000005</v>
      </c>
      <c r="H601" s="22"/>
    </row>
    <row r="602" spans="1:8" ht="24" x14ac:dyDescent="0.2">
      <c r="A602" s="35" t="s">
        <v>1799</v>
      </c>
      <c r="B602" s="173" t="s">
        <v>995</v>
      </c>
      <c r="C602" s="36" t="s">
        <v>683</v>
      </c>
      <c r="D602" s="19" t="s">
        <v>28</v>
      </c>
      <c r="E602" s="20">
        <v>70</v>
      </c>
      <c r="F602" s="21">
        <v>27.84</v>
      </c>
      <c r="G602" s="21">
        <f t="shared" si="38"/>
        <v>1948.8</v>
      </c>
      <c r="H602" s="22"/>
    </row>
    <row r="603" spans="1:8" ht="36" x14ac:dyDescent="0.2">
      <c r="A603" s="35" t="s">
        <v>1800</v>
      </c>
      <c r="B603" s="173" t="s">
        <v>996</v>
      </c>
      <c r="C603" s="36" t="s">
        <v>684</v>
      </c>
      <c r="D603" s="19" t="s">
        <v>12</v>
      </c>
      <c r="E603" s="20">
        <v>28</v>
      </c>
      <c r="F603" s="21">
        <v>155.34</v>
      </c>
      <c r="G603" s="21">
        <f t="shared" si="38"/>
        <v>4349.5200000000004</v>
      </c>
      <c r="H603" s="22"/>
    </row>
    <row r="604" spans="1:8" ht="60" x14ac:dyDescent="0.2">
      <c r="A604" s="35" t="s">
        <v>1801</v>
      </c>
      <c r="B604" s="173" t="s">
        <v>997</v>
      </c>
      <c r="C604" s="36" t="s">
        <v>685</v>
      </c>
      <c r="D604" s="19" t="s">
        <v>12</v>
      </c>
      <c r="E604" s="20">
        <v>341</v>
      </c>
      <c r="F604" s="21">
        <v>646.41</v>
      </c>
      <c r="G604" s="21">
        <f t="shared" si="38"/>
        <v>220425.81</v>
      </c>
      <c r="H604" s="22"/>
    </row>
    <row r="605" spans="1:8" ht="60" x14ac:dyDescent="0.2">
      <c r="A605" s="35" t="s">
        <v>1802</v>
      </c>
      <c r="B605" s="173" t="s">
        <v>916</v>
      </c>
      <c r="C605" s="36" t="s">
        <v>289</v>
      </c>
      <c r="D605" s="19" t="s">
        <v>28</v>
      </c>
      <c r="E605" s="20">
        <v>12</v>
      </c>
      <c r="F605" s="21">
        <v>226.81</v>
      </c>
      <c r="G605" s="21">
        <f t="shared" si="38"/>
        <v>2721.72</v>
      </c>
      <c r="H605" s="22"/>
    </row>
    <row r="606" spans="1:8" ht="60" x14ac:dyDescent="0.2">
      <c r="A606" s="35" t="s">
        <v>1803</v>
      </c>
      <c r="B606" s="173" t="s">
        <v>998</v>
      </c>
      <c r="C606" s="36" t="s">
        <v>290</v>
      </c>
      <c r="D606" s="19" t="s">
        <v>28</v>
      </c>
      <c r="E606" s="20">
        <v>1</v>
      </c>
      <c r="F606" s="21">
        <v>1604.98</v>
      </c>
      <c r="G606" s="21">
        <f t="shared" si="38"/>
        <v>1604.98</v>
      </c>
      <c r="H606" s="22"/>
    </row>
    <row r="607" spans="1:8" ht="60" x14ac:dyDescent="0.2">
      <c r="A607" s="35" t="s">
        <v>1804</v>
      </c>
      <c r="B607" s="173" t="s">
        <v>999</v>
      </c>
      <c r="C607" s="36" t="s">
        <v>686</v>
      </c>
      <c r="D607" s="19" t="s">
        <v>28</v>
      </c>
      <c r="E607" s="20">
        <v>7</v>
      </c>
      <c r="F607" s="21">
        <v>2196.36</v>
      </c>
      <c r="G607" s="21">
        <f t="shared" si="38"/>
        <v>15374.52</v>
      </c>
      <c r="H607" s="22"/>
    </row>
    <row r="608" spans="1:8" ht="36" x14ac:dyDescent="0.2">
      <c r="A608" s="35" t="s">
        <v>1805</v>
      </c>
      <c r="B608" s="173" t="s">
        <v>1000</v>
      </c>
      <c r="C608" s="36" t="s">
        <v>687</v>
      </c>
      <c r="D608" s="19" t="s">
        <v>28</v>
      </c>
      <c r="E608" s="20">
        <v>1</v>
      </c>
      <c r="F608" s="21">
        <v>1747.63</v>
      </c>
      <c r="G608" s="21">
        <f t="shared" si="38"/>
        <v>1747.63</v>
      </c>
      <c r="H608" s="22"/>
    </row>
    <row r="609" spans="1:8" ht="36" x14ac:dyDescent="0.2">
      <c r="A609" s="35" t="s">
        <v>1806</v>
      </c>
      <c r="B609" s="173" t="s">
        <v>1001</v>
      </c>
      <c r="C609" s="36" t="s">
        <v>688</v>
      </c>
      <c r="D609" s="19" t="s">
        <v>28</v>
      </c>
      <c r="E609" s="20">
        <v>7</v>
      </c>
      <c r="F609" s="21">
        <v>840.5</v>
      </c>
      <c r="G609" s="21">
        <f t="shared" si="38"/>
        <v>5883.5</v>
      </c>
      <c r="H609" s="22"/>
    </row>
    <row r="610" spans="1:8" ht="24" x14ac:dyDescent="0.2">
      <c r="A610" s="35" t="s">
        <v>1807</v>
      </c>
      <c r="B610" s="173" t="s">
        <v>917</v>
      </c>
      <c r="C610" s="36" t="s">
        <v>291</v>
      </c>
      <c r="D610" s="19" t="s">
        <v>28</v>
      </c>
      <c r="E610" s="20">
        <v>13</v>
      </c>
      <c r="F610" s="21">
        <v>380.13</v>
      </c>
      <c r="G610" s="21">
        <f t="shared" si="38"/>
        <v>4941.6899999999996</v>
      </c>
      <c r="H610" s="22"/>
    </row>
    <row r="611" spans="1:8" ht="24" x14ac:dyDescent="0.2">
      <c r="A611" s="35" t="s">
        <v>1808</v>
      </c>
      <c r="B611" s="173" t="s">
        <v>917</v>
      </c>
      <c r="C611" s="36" t="s">
        <v>689</v>
      </c>
      <c r="D611" s="19" t="s">
        <v>28</v>
      </c>
      <c r="E611" s="20">
        <v>14</v>
      </c>
      <c r="F611" s="21">
        <v>380.13</v>
      </c>
      <c r="G611" s="21">
        <f t="shared" si="38"/>
        <v>5321.82</v>
      </c>
      <c r="H611" s="22"/>
    </row>
    <row r="612" spans="1:8" ht="24" x14ac:dyDescent="0.2">
      <c r="A612" s="35" t="s">
        <v>1809</v>
      </c>
      <c r="B612" s="173" t="s">
        <v>917</v>
      </c>
      <c r="C612" s="36" t="s">
        <v>690</v>
      </c>
      <c r="D612" s="19" t="s">
        <v>28</v>
      </c>
      <c r="E612" s="20">
        <v>1</v>
      </c>
      <c r="F612" s="21">
        <v>380.13</v>
      </c>
      <c r="G612" s="21">
        <f t="shared" si="38"/>
        <v>380.13</v>
      </c>
      <c r="H612" s="22"/>
    </row>
    <row r="613" spans="1:8" ht="132" x14ac:dyDescent="0.2">
      <c r="A613" s="35" t="s">
        <v>1810</v>
      </c>
      <c r="B613" s="173" t="s">
        <v>1002</v>
      </c>
      <c r="C613" s="36" t="s">
        <v>691</v>
      </c>
      <c r="D613" s="19" t="s">
        <v>28</v>
      </c>
      <c r="E613" s="20">
        <v>1</v>
      </c>
      <c r="F613" s="21">
        <v>94099.390000000014</v>
      </c>
      <c r="G613" s="21">
        <f t="shared" si="38"/>
        <v>94099.39</v>
      </c>
      <c r="H613" s="22"/>
    </row>
    <row r="614" spans="1:8" ht="96" x14ac:dyDescent="0.2">
      <c r="A614" s="35" t="s">
        <v>1811</v>
      </c>
      <c r="B614" s="173" t="s">
        <v>1003</v>
      </c>
      <c r="C614" s="36" t="s">
        <v>2114</v>
      </c>
      <c r="D614" s="19" t="s">
        <v>28</v>
      </c>
      <c r="E614" s="20">
        <v>1</v>
      </c>
      <c r="F614" s="21">
        <v>6797.8899999999994</v>
      </c>
      <c r="G614" s="21">
        <f t="shared" si="38"/>
        <v>6797.89</v>
      </c>
      <c r="H614" s="22"/>
    </row>
    <row r="615" spans="1:8" ht="72" x14ac:dyDescent="0.2">
      <c r="A615" s="35" t="s">
        <v>1812</v>
      </c>
      <c r="B615" s="173" t="s">
        <v>1004</v>
      </c>
      <c r="C615" s="36" t="s">
        <v>2115</v>
      </c>
      <c r="D615" s="19" t="s">
        <v>28</v>
      </c>
      <c r="E615" s="20">
        <v>1</v>
      </c>
      <c r="F615" s="21">
        <v>14966.59</v>
      </c>
      <c r="G615" s="21">
        <f t="shared" si="38"/>
        <v>14966.59</v>
      </c>
      <c r="H615" s="22"/>
    </row>
    <row r="616" spans="1:8" ht="72" x14ac:dyDescent="0.2">
      <c r="A616" s="35" t="s">
        <v>1813</v>
      </c>
      <c r="B616" s="173" t="s">
        <v>1005</v>
      </c>
      <c r="C616" s="36" t="s">
        <v>2116</v>
      </c>
      <c r="D616" s="19" t="s">
        <v>28</v>
      </c>
      <c r="E616" s="20">
        <v>2</v>
      </c>
      <c r="F616" s="21">
        <v>9505.75</v>
      </c>
      <c r="G616" s="21">
        <f t="shared" si="38"/>
        <v>19011.5</v>
      </c>
      <c r="H616" s="22"/>
    </row>
    <row r="617" spans="1:8" ht="36" x14ac:dyDescent="0.2">
      <c r="A617" s="35" t="s">
        <v>1814</v>
      </c>
      <c r="B617" s="173" t="s">
        <v>1006</v>
      </c>
      <c r="C617" s="36" t="s">
        <v>796</v>
      </c>
      <c r="D617" s="19" t="s">
        <v>12</v>
      </c>
      <c r="E617" s="20">
        <v>435</v>
      </c>
      <c r="F617" s="21">
        <v>36.309999999999995</v>
      </c>
      <c r="G617" s="21">
        <f t="shared" si="38"/>
        <v>15794.85</v>
      </c>
      <c r="H617" s="22"/>
    </row>
    <row r="618" spans="1:8" ht="36" x14ac:dyDescent="0.2">
      <c r="A618" s="35" t="s">
        <v>1815</v>
      </c>
      <c r="B618" s="173" t="s">
        <v>1007</v>
      </c>
      <c r="C618" s="36" t="s">
        <v>797</v>
      </c>
      <c r="D618" s="19" t="s">
        <v>12</v>
      </c>
      <c r="E618" s="20">
        <v>135</v>
      </c>
      <c r="F618" s="21">
        <v>36.68</v>
      </c>
      <c r="G618" s="21">
        <f t="shared" si="38"/>
        <v>4951.8</v>
      </c>
      <c r="H618" s="22"/>
    </row>
    <row r="619" spans="1:8" ht="60" x14ac:dyDescent="0.2">
      <c r="A619" s="35" t="s">
        <v>1816</v>
      </c>
      <c r="B619" s="173" t="s">
        <v>242</v>
      </c>
      <c r="C619" s="36" t="s">
        <v>251</v>
      </c>
      <c r="D619" s="19" t="s">
        <v>68</v>
      </c>
      <c r="E619" s="20">
        <v>363</v>
      </c>
      <c r="F619" s="21">
        <v>6.88</v>
      </c>
      <c r="G619" s="21">
        <f t="shared" si="38"/>
        <v>2497.44</v>
      </c>
      <c r="H619" s="22"/>
    </row>
    <row r="620" spans="1:8" ht="24" x14ac:dyDescent="0.2">
      <c r="A620" s="35" t="s">
        <v>1817</v>
      </c>
      <c r="B620" s="173" t="s">
        <v>329</v>
      </c>
      <c r="C620" s="36" t="s">
        <v>89</v>
      </c>
      <c r="D620" s="19" t="s">
        <v>68</v>
      </c>
      <c r="E620" s="20">
        <v>242</v>
      </c>
      <c r="F620" s="21">
        <v>58.41</v>
      </c>
      <c r="G620" s="21">
        <f t="shared" si="38"/>
        <v>14135.22</v>
      </c>
      <c r="H620" s="22"/>
    </row>
    <row r="621" spans="1:8" ht="13.5" x14ac:dyDescent="0.2">
      <c r="A621" s="35" t="s">
        <v>1818</v>
      </c>
      <c r="B621" s="173" t="s">
        <v>254</v>
      </c>
      <c r="C621" s="36" t="s">
        <v>88</v>
      </c>
      <c r="D621" s="19" t="s">
        <v>68</v>
      </c>
      <c r="E621" s="20">
        <v>424</v>
      </c>
      <c r="F621" s="21">
        <v>29.86</v>
      </c>
      <c r="G621" s="21">
        <f t="shared" si="38"/>
        <v>12660.64</v>
      </c>
      <c r="H621" s="22"/>
    </row>
    <row r="622" spans="1:8" ht="37.5" x14ac:dyDescent="0.2">
      <c r="A622" s="35" t="s">
        <v>1819</v>
      </c>
      <c r="B622" s="173" t="s">
        <v>116</v>
      </c>
      <c r="C622" s="36" t="s">
        <v>72</v>
      </c>
      <c r="D622" s="19" t="s">
        <v>73</v>
      </c>
      <c r="E622" s="20">
        <v>192</v>
      </c>
      <c r="F622" s="21">
        <v>0.56000000000000005</v>
      </c>
      <c r="G622" s="21">
        <f t="shared" si="38"/>
        <v>107.52</v>
      </c>
      <c r="H622" s="22"/>
    </row>
    <row r="623" spans="1:8" ht="36" x14ac:dyDescent="0.2">
      <c r="A623" s="35" t="s">
        <v>1820</v>
      </c>
      <c r="B623" s="173" t="s">
        <v>371</v>
      </c>
      <c r="C623" s="36" t="s">
        <v>330</v>
      </c>
      <c r="D623" s="19" t="s">
        <v>74</v>
      </c>
      <c r="E623" s="20">
        <v>1920</v>
      </c>
      <c r="F623" s="21">
        <v>0.78</v>
      </c>
      <c r="G623" s="21">
        <f t="shared" si="38"/>
        <v>1497.6</v>
      </c>
      <c r="H623" s="22"/>
    </row>
    <row r="624" spans="1:8" x14ac:dyDescent="0.2">
      <c r="A624" s="35"/>
      <c r="B624" s="173"/>
      <c r="C624" s="36"/>
      <c r="D624" s="19"/>
      <c r="E624" s="20"/>
      <c r="F624" s="21"/>
      <c r="G624" s="21"/>
      <c r="H624" s="22"/>
    </row>
    <row r="625" spans="1:8" x14ac:dyDescent="0.2">
      <c r="A625" s="35"/>
      <c r="B625" s="173"/>
      <c r="C625" s="36"/>
      <c r="D625" s="19"/>
      <c r="E625" s="20"/>
      <c r="F625" s="21"/>
      <c r="G625" s="21"/>
      <c r="H625" s="22"/>
    </row>
    <row r="626" spans="1:8" ht="24" x14ac:dyDescent="0.2">
      <c r="A626" s="29" t="s">
        <v>517</v>
      </c>
      <c r="B626" s="172"/>
      <c r="C626" s="30" t="s">
        <v>299</v>
      </c>
      <c r="D626" s="155"/>
      <c r="E626" s="156"/>
      <c r="F626" s="157"/>
      <c r="G626" s="21"/>
      <c r="H626" s="34"/>
    </row>
    <row r="627" spans="1:8" ht="36" x14ac:dyDescent="0.2">
      <c r="A627" s="35" t="s">
        <v>518</v>
      </c>
      <c r="B627" s="173" t="s">
        <v>1009</v>
      </c>
      <c r="C627" s="36" t="s">
        <v>295</v>
      </c>
      <c r="D627" s="19" t="s">
        <v>12</v>
      </c>
      <c r="E627" s="20">
        <v>12</v>
      </c>
      <c r="F627" s="21">
        <v>16.84</v>
      </c>
      <c r="G627" s="21">
        <f t="shared" ref="G627:G664" si="39">ROUND(E627*F627,2)</f>
        <v>202.08</v>
      </c>
      <c r="H627" s="22"/>
    </row>
    <row r="628" spans="1:8" ht="24" x14ac:dyDescent="0.2">
      <c r="A628" s="35" t="s">
        <v>519</v>
      </c>
      <c r="B628" s="173" t="s">
        <v>1010</v>
      </c>
      <c r="C628" s="36" t="s">
        <v>692</v>
      </c>
      <c r="D628" s="19" t="s">
        <v>12</v>
      </c>
      <c r="E628" s="20">
        <v>60</v>
      </c>
      <c r="F628" s="21">
        <v>13.7</v>
      </c>
      <c r="G628" s="21">
        <f t="shared" si="39"/>
        <v>822</v>
      </c>
      <c r="H628" s="22"/>
    </row>
    <row r="629" spans="1:8" ht="24" x14ac:dyDescent="0.2">
      <c r="A629" s="35" t="s">
        <v>1198</v>
      </c>
      <c r="B629" s="173" t="s">
        <v>1011</v>
      </c>
      <c r="C629" s="36" t="s">
        <v>693</v>
      </c>
      <c r="D629" s="19" t="s">
        <v>12</v>
      </c>
      <c r="E629" s="20">
        <v>558</v>
      </c>
      <c r="F629" s="21">
        <v>17.699999999999996</v>
      </c>
      <c r="G629" s="21">
        <f t="shared" si="39"/>
        <v>9876.6</v>
      </c>
      <c r="H629" s="22"/>
    </row>
    <row r="630" spans="1:8" ht="24" x14ac:dyDescent="0.2">
      <c r="A630" s="35" t="s">
        <v>1821</v>
      </c>
      <c r="B630" s="173" t="s">
        <v>1012</v>
      </c>
      <c r="C630" s="36" t="s">
        <v>694</v>
      </c>
      <c r="D630" s="19" t="s">
        <v>12</v>
      </c>
      <c r="E630" s="20">
        <v>60</v>
      </c>
      <c r="F630" s="21">
        <v>21.7</v>
      </c>
      <c r="G630" s="21">
        <f t="shared" si="39"/>
        <v>1302</v>
      </c>
      <c r="H630" s="22"/>
    </row>
    <row r="631" spans="1:8" ht="24" x14ac:dyDescent="0.2">
      <c r="A631" s="35" t="s">
        <v>1223</v>
      </c>
      <c r="B631" s="173" t="s">
        <v>1013</v>
      </c>
      <c r="C631" s="36" t="s">
        <v>695</v>
      </c>
      <c r="D631" s="19" t="s">
        <v>12</v>
      </c>
      <c r="E631" s="20">
        <v>15</v>
      </c>
      <c r="F631" s="21">
        <v>21.18</v>
      </c>
      <c r="G631" s="21">
        <f t="shared" si="39"/>
        <v>317.7</v>
      </c>
      <c r="H631" s="22"/>
    </row>
    <row r="632" spans="1:8" ht="60" x14ac:dyDescent="0.2">
      <c r="A632" s="35" t="s">
        <v>1224</v>
      </c>
      <c r="B632" s="173" t="s">
        <v>2062</v>
      </c>
      <c r="C632" s="36" t="s">
        <v>2059</v>
      </c>
      <c r="D632" s="19" t="s">
        <v>12</v>
      </c>
      <c r="E632" s="20">
        <v>6100</v>
      </c>
      <c r="F632" s="21">
        <v>12.760000000000002</v>
      </c>
      <c r="G632" s="21">
        <f>ROUND(E632*F632,2)</f>
        <v>77836</v>
      </c>
      <c r="H632" s="22"/>
    </row>
    <row r="633" spans="1:8" ht="60" x14ac:dyDescent="0.2">
      <c r="A633" s="35" t="s">
        <v>1822</v>
      </c>
      <c r="B633" s="173" t="s">
        <v>2063</v>
      </c>
      <c r="C633" s="36" t="s">
        <v>2061</v>
      </c>
      <c r="D633" s="19" t="s">
        <v>12</v>
      </c>
      <c r="E633" s="20">
        <v>220</v>
      </c>
      <c r="F633" s="21">
        <v>9.43</v>
      </c>
      <c r="G633" s="21">
        <f>ROUND(E633*F633,2)</f>
        <v>2074.6</v>
      </c>
      <c r="H633" s="22"/>
    </row>
    <row r="634" spans="1:8" ht="36" x14ac:dyDescent="0.2">
      <c r="A634" s="35" t="s">
        <v>1225</v>
      </c>
      <c r="B634" s="173" t="s">
        <v>1014</v>
      </c>
      <c r="C634" s="36" t="s">
        <v>696</v>
      </c>
      <c r="D634" s="19" t="s">
        <v>12</v>
      </c>
      <c r="E634" s="20">
        <v>61</v>
      </c>
      <c r="F634" s="21">
        <v>30.45</v>
      </c>
      <c r="G634" s="21">
        <f t="shared" si="39"/>
        <v>1857.45</v>
      </c>
      <c r="H634" s="22"/>
    </row>
    <row r="635" spans="1:8" ht="24" x14ac:dyDescent="0.2">
      <c r="A635" s="35" t="s">
        <v>1226</v>
      </c>
      <c r="B635" s="173" t="s">
        <v>1015</v>
      </c>
      <c r="C635" s="36" t="s">
        <v>697</v>
      </c>
      <c r="D635" s="19" t="s">
        <v>12</v>
      </c>
      <c r="E635" s="20">
        <v>336</v>
      </c>
      <c r="F635" s="21">
        <v>80.599999999999994</v>
      </c>
      <c r="G635" s="21">
        <f t="shared" si="39"/>
        <v>27081.599999999999</v>
      </c>
      <c r="H635" s="22"/>
    </row>
    <row r="636" spans="1:8" ht="24" x14ac:dyDescent="0.2">
      <c r="A636" s="35" t="s">
        <v>1227</v>
      </c>
      <c r="B636" s="173" t="s">
        <v>1016</v>
      </c>
      <c r="C636" s="36" t="s">
        <v>698</v>
      </c>
      <c r="D636" s="19" t="s">
        <v>12</v>
      </c>
      <c r="E636" s="20">
        <v>30</v>
      </c>
      <c r="F636" s="21">
        <v>94.75</v>
      </c>
      <c r="G636" s="21">
        <f t="shared" si="39"/>
        <v>2842.5</v>
      </c>
      <c r="H636" s="22"/>
    </row>
    <row r="637" spans="1:8" x14ac:dyDescent="0.2">
      <c r="A637" s="35" t="s">
        <v>1428</v>
      </c>
      <c r="B637" s="173" t="s">
        <v>928</v>
      </c>
      <c r="C637" s="36" t="s">
        <v>293</v>
      </c>
      <c r="D637" s="19" t="s">
        <v>28</v>
      </c>
      <c r="E637" s="20">
        <v>146</v>
      </c>
      <c r="F637" s="21">
        <v>10.19</v>
      </c>
      <c r="G637" s="21">
        <f t="shared" si="39"/>
        <v>1487.74</v>
      </c>
      <c r="H637" s="22"/>
    </row>
    <row r="638" spans="1:8" x14ac:dyDescent="0.2">
      <c r="A638" s="35" t="s">
        <v>1823</v>
      </c>
      <c r="B638" s="173" t="s">
        <v>918</v>
      </c>
      <c r="C638" s="36" t="s">
        <v>369</v>
      </c>
      <c r="D638" s="19" t="s">
        <v>28</v>
      </c>
      <c r="E638" s="20">
        <v>10</v>
      </c>
      <c r="F638" s="21">
        <v>12.98</v>
      </c>
      <c r="G638" s="21">
        <f t="shared" si="39"/>
        <v>129.80000000000001</v>
      </c>
      <c r="H638" s="22"/>
    </row>
    <row r="639" spans="1:8" ht="24" x14ac:dyDescent="0.2">
      <c r="A639" s="35" t="s">
        <v>2007</v>
      </c>
      <c r="B639" s="173" t="s">
        <v>1018</v>
      </c>
      <c r="C639" s="36" t="s">
        <v>699</v>
      </c>
      <c r="D639" s="19" t="s">
        <v>28</v>
      </c>
      <c r="E639" s="20">
        <v>2</v>
      </c>
      <c r="F639" s="21">
        <v>127.04</v>
      </c>
      <c r="G639" s="21">
        <f t="shared" si="39"/>
        <v>254.08</v>
      </c>
      <c r="H639" s="22"/>
    </row>
    <row r="640" spans="1:8" ht="24" x14ac:dyDescent="0.2">
      <c r="A640" s="35" t="s">
        <v>1824</v>
      </c>
      <c r="B640" s="173" t="s">
        <v>1019</v>
      </c>
      <c r="C640" s="36" t="s">
        <v>700</v>
      </c>
      <c r="D640" s="19" t="s">
        <v>28</v>
      </c>
      <c r="E640" s="20">
        <v>1</v>
      </c>
      <c r="F640" s="21">
        <v>701.24</v>
      </c>
      <c r="G640" s="21">
        <f t="shared" si="39"/>
        <v>701.24</v>
      </c>
      <c r="H640" s="22"/>
    </row>
    <row r="641" spans="1:8" ht="24" x14ac:dyDescent="0.2">
      <c r="A641" s="35" t="s">
        <v>2008</v>
      </c>
      <c r="B641" s="173" t="s">
        <v>1020</v>
      </c>
      <c r="C641" s="36" t="s">
        <v>701</v>
      </c>
      <c r="D641" s="19" t="s">
        <v>28</v>
      </c>
      <c r="E641" s="20">
        <v>1</v>
      </c>
      <c r="F641" s="21">
        <v>1413.3999999999999</v>
      </c>
      <c r="G641" s="21">
        <f t="shared" si="39"/>
        <v>1413.4</v>
      </c>
      <c r="H641" s="22"/>
    </row>
    <row r="642" spans="1:8" ht="48" x14ac:dyDescent="0.2">
      <c r="A642" s="35" t="s">
        <v>1825</v>
      </c>
      <c r="B642" s="173" t="s">
        <v>1021</v>
      </c>
      <c r="C642" s="36" t="s">
        <v>702</v>
      </c>
      <c r="D642" s="19" t="s">
        <v>28</v>
      </c>
      <c r="E642" s="20">
        <v>8</v>
      </c>
      <c r="F642" s="21">
        <v>385.76</v>
      </c>
      <c r="G642" s="21">
        <f t="shared" si="39"/>
        <v>3086.08</v>
      </c>
      <c r="H642" s="22"/>
    </row>
    <row r="643" spans="1:8" ht="48" x14ac:dyDescent="0.2">
      <c r="A643" s="35" t="s">
        <v>2009</v>
      </c>
      <c r="B643" s="173" t="s">
        <v>1022</v>
      </c>
      <c r="C643" s="36" t="s">
        <v>703</v>
      </c>
      <c r="D643" s="19" t="s">
        <v>28</v>
      </c>
      <c r="E643" s="20">
        <v>2</v>
      </c>
      <c r="F643" s="21">
        <v>270.63</v>
      </c>
      <c r="G643" s="21">
        <f t="shared" si="39"/>
        <v>541.26</v>
      </c>
      <c r="H643" s="22"/>
    </row>
    <row r="644" spans="1:8" ht="48" x14ac:dyDescent="0.2">
      <c r="A644" s="35" t="s">
        <v>1826</v>
      </c>
      <c r="B644" s="173" t="s">
        <v>1023</v>
      </c>
      <c r="C644" s="36" t="s">
        <v>704</v>
      </c>
      <c r="D644" s="19" t="s">
        <v>28</v>
      </c>
      <c r="E644" s="20">
        <v>5</v>
      </c>
      <c r="F644" s="21">
        <v>312.46000000000004</v>
      </c>
      <c r="G644" s="21">
        <f t="shared" si="39"/>
        <v>1562.3</v>
      </c>
      <c r="H644" s="22"/>
    </row>
    <row r="645" spans="1:8" ht="60" x14ac:dyDescent="0.2">
      <c r="A645" s="35" t="s">
        <v>2010</v>
      </c>
      <c r="B645" s="173" t="s">
        <v>705</v>
      </c>
      <c r="C645" s="36" t="s">
        <v>798</v>
      </c>
      <c r="D645" s="19" t="s">
        <v>28</v>
      </c>
      <c r="E645" s="20">
        <v>91</v>
      </c>
      <c r="F645" s="21">
        <v>28.59</v>
      </c>
      <c r="G645" s="21">
        <f t="shared" si="39"/>
        <v>2601.69</v>
      </c>
      <c r="H645" s="22"/>
    </row>
    <row r="646" spans="1:8" ht="36" x14ac:dyDescent="0.2">
      <c r="A646" s="35" t="s">
        <v>1827</v>
      </c>
      <c r="B646" s="173" t="s">
        <v>1024</v>
      </c>
      <c r="C646" s="36" t="s">
        <v>706</v>
      </c>
      <c r="D646" s="19" t="s">
        <v>28</v>
      </c>
      <c r="E646" s="20">
        <v>137</v>
      </c>
      <c r="F646" s="21">
        <v>49.61</v>
      </c>
      <c r="G646" s="21">
        <f t="shared" si="39"/>
        <v>6796.57</v>
      </c>
      <c r="H646" s="22"/>
    </row>
    <row r="647" spans="1:8" ht="36" x14ac:dyDescent="0.2">
      <c r="A647" s="35" t="s">
        <v>1828</v>
      </c>
      <c r="B647" s="173" t="s">
        <v>1025</v>
      </c>
      <c r="C647" s="36" t="s">
        <v>707</v>
      </c>
      <c r="D647" s="19" t="s">
        <v>28</v>
      </c>
      <c r="E647" s="20">
        <v>2</v>
      </c>
      <c r="F647" s="21">
        <v>91.419999999999987</v>
      </c>
      <c r="G647" s="21">
        <f t="shared" si="39"/>
        <v>182.84</v>
      </c>
      <c r="H647" s="22"/>
    </row>
    <row r="648" spans="1:8" ht="36" x14ac:dyDescent="0.2">
      <c r="A648" s="35" t="s">
        <v>1829</v>
      </c>
      <c r="B648" s="173" t="s">
        <v>1026</v>
      </c>
      <c r="C648" s="36" t="s">
        <v>708</v>
      </c>
      <c r="D648" s="19" t="s">
        <v>28</v>
      </c>
      <c r="E648" s="20">
        <v>5</v>
      </c>
      <c r="F648" s="21">
        <v>113.61000000000001</v>
      </c>
      <c r="G648" s="21">
        <f t="shared" si="39"/>
        <v>568.04999999999995</v>
      </c>
      <c r="H648" s="22"/>
    </row>
    <row r="649" spans="1:8" ht="36" x14ac:dyDescent="0.2">
      <c r="A649" s="35" t="s">
        <v>1830</v>
      </c>
      <c r="B649" s="173" t="s">
        <v>1027</v>
      </c>
      <c r="C649" s="36" t="s">
        <v>709</v>
      </c>
      <c r="D649" s="19" t="s">
        <v>28</v>
      </c>
      <c r="E649" s="20">
        <v>6</v>
      </c>
      <c r="F649" s="21">
        <v>155.44</v>
      </c>
      <c r="G649" s="21">
        <f t="shared" si="39"/>
        <v>932.64</v>
      </c>
      <c r="H649" s="22"/>
    </row>
    <row r="650" spans="1:8" ht="72" x14ac:dyDescent="0.2">
      <c r="A650" s="35" t="s">
        <v>1831</v>
      </c>
      <c r="B650" s="173" t="s">
        <v>1028</v>
      </c>
      <c r="C650" s="36" t="s">
        <v>2060</v>
      </c>
      <c r="D650" s="19" t="s">
        <v>28</v>
      </c>
      <c r="E650" s="20">
        <v>50</v>
      </c>
      <c r="F650" s="21">
        <v>128.06</v>
      </c>
      <c r="G650" s="21">
        <f t="shared" si="39"/>
        <v>6403</v>
      </c>
      <c r="H650" s="22"/>
    </row>
    <row r="651" spans="1:8" ht="96" x14ac:dyDescent="0.2">
      <c r="A651" s="35" t="s">
        <v>2011</v>
      </c>
      <c r="B651" s="173" t="s">
        <v>1029</v>
      </c>
      <c r="C651" s="36" t="s">
        <v>2117</v>
      </c>
      <c r="D651" s="19" t="s">
        <v>12</v>
      </c>
      <c r="E651" s="20">
        <v>6</v>
      </c>
      <c r="F651" s="21">
        <v>15.370000000000001</v>
      </c>
      <c r="G651" s="21">
        <f t="shared" si="39"/>
        <v>92.22</v>
      </c>
      <c r="H651" s="22"/>
    </row>
    <row r="652" spans="1:8" ht="84" x14ac:dyDescent="0.2">
      <c r="A652" s="35" t="s">
        <v>1832</v>
      </c>
      <c r="B652" s="173" t="s">
        <v>1030</v>
      </c>
      <c r="C652" s="36" t="s">
        <v>710</v>
      </c>
      <c r="D652" s="19" t="s">
        <v>28</v>
      </c>
      <c r="E652" s="20">
        <v>1</v>
      </c>
      <c r="F652" s="21">
        <v>20345.45</v>
      </c>
      <c r="G652" s="21">
        <f t="shared" si="39"/>
        <v>20345.45</v>
      </c>
      <c r="H652" s="22"/>
    </row>
    <row r="653" spans="1:8" ht="60" x14ac:dyDescent="0.2">
      <c r="A653" s="35" t="s">
        <v>1833</v>
      </c>
      <c r="B653" s="173" t="s">
        <v>1031</v>
      </c>
      <c r="C653" s="36" t="s">
        <v>711</v>
      </c>
      <c r="D653" s="19" t="s">
        <v>28</v>
      </c>
      <c r="E653" s="20">
        <v>1</v>
      </c>
      <c r="F653" s="21">
        <v>20345.45</v>
      </c>
      <c r="G653" s="21">
        <f t="shared" si="39"/>
        <v>20345.45</v>
      </c>
      <c r="H653" s="22"/>
    </row>
    <row r="654" spans="1:8" ht="60" x14ac:dyDescent="0.2">
      <c r="A654" s="35" t="s">
        <v>1834</v>
      </c>
      <c r="B654" s="173" t="s">
        <v>1032</v>
      </c>
      <c r="C654" s="36" t="s">
        <v>712</v>
      </c>
      <c r="D654" s="19" t="s">
        <v>28</v>
      </c>
      <c r="E654" s="20">
        <v>1</v>
      </c>
      <c r="F654" s="21">
        <v>17609.359999999997</v>
      </c>
      <c r="G654" s="21">
        <f t="shared" si="39"/>
        <v>17609.36</v>
      </c>
      <c r="H654" s="22"/>
    </row>
    <row r="655" spans="1:8" ht="60" x14ac:dyDescent="0.2">
      <c r="A655" s="35" t="s">
        <v>1835</v>
      </c>
      <c r="B655" s="173" t="s">
        <v>1033</v>
      </c>
      <c r="C655" s="36" t="s">
        <v>713</v>
      </c>
      <c r="D655" s="19" t="s">
        <v>28</v>
      </c>
      <c r="E655" s="20">
        <v>1</v>
      </c>
      <c r="F655" s="21">
        <v>17609.359999999997</v>
      </c>
      <c r="G655" s="21">
        <f t="shared" si="39"/>
        <v>17609.36</v>
      </c>
      <c r="H655" s="22"/>
    </row>
    <row r="656" spans="1:8" ht="72" x14ac:dyDescent="0.2">
      <c r="A656" s="35" t="s">
        <v>2012</v>
      </c>
      <c r="B656" s="173" t="s">
        <v>1034</v>
      </c>
      <c r="C656" s="36" t="s">
        <v>714</v>
      </c>
      <c r="D656" s="19" t="s">
        <v>28</v>
      </c>
      <c r="E656" s="20">
        <v>1</v>
      </c>
      <c r="F656" s="21">
        <v>17369.739999999998</v>
      </c>
      <c r="G656" s="21">
        <f t="shared" si="39"/>
        <v>17369.740000000002</v>
      </c>
      <c r="H656" s="22"/>
    </row>
    <row r="657" spans="1:8" ht="180" x14ac:dyDescent="0.2">
      <c r="A657" s="35" t="s">
        <v>1836</v>
      </c>
      <c r="B657" s="173" t="s">
        <v>1035</v>
      </c>
      <c r="C657" s="36" t="s">
        <v>2118</v>
      </c>
      <c r="D657" s="19" t="s">
        <v>28</v>
      </c>
      <c r="E657" s="20">
        <v>15</v>
      </c>
      <c r="F657" s="21">
        <v>2288.3900000000003</v>
      </c>
      <c r="G657" s="21">
        <f t="shared" si="39"/>
        <v>34325.85</v>
      </c>
      <c r="H657" s="22"/>
    </row>
    <row r="658" spans="1:8" ht="72" x14ac:dyDescent="0.2">
      <c r="A658" s="35" t="s">
        <v>1837</v>
      </c>
      <c r="B658" s="173" t="s">
        <v>1036</v>
      </c>
      <c r="C658" s="36" t="s">
        <v>2119</v>
      </c>
      <c r="D658" s="19" t="s">
        <v>28</v>
      </c>
      <c r="E658" s="20">
        <v>3</v>
      </c>
      <c r="F658" s="21">
        <v>1820.2599999999998</v>
      </c>
      <c r="G658" s="21">
        <f t="shared" si="39"/>
        <v>5460.78</v>
      </c>
      <c r="H658" s="22"/>
    </row>
    <row r="659" spans="1:8" ht="60" x14ac:dyDescent="0.2">
      <c r="A659" s="35" t="s">
        <v>1838</v>
      </c>
      <c r="B659" s="173" t="s">
        <v>1037</v>
      </c>
      <c r="C659" s="36" t="s">
        <v>2120</v>
      </c>
      <c r="D659" s="19" t="s">
        <v>28</v>
      </c>
      <c r="E659" s="20">
        <v>25</v>
      </c>
      <c r="F659" s="21">
        <v>2894.8900000000003</v>
      </c>
      <c r="G659" s="21">
        <f t="shared" si="39"/>
        <v>72372.25</v>
      </c>
      <c r="H659" s="22"/>
    </row>
    <row r="660" spans="1:8" ht="36" x14ac:dyDescent="0.2">
      <c r="A660" s="35" t="s">
        <v>1839</v>
      </c>
      <c r="B660" s="173" t="s">
        <v>1038</v>
      </c>
      <c r="C660" s="36" t="s">
        <v>374</v>
      </c>
      <c r="D660" s="19" t="s">
        <v>28</v>
      </c>
      <c r="E660" s="20">
        <v>2</v>
      </c>
      <c r="F660" s="21">
        <v>2546.91</v>
      </c>
      <c r="G660" s="21">
        <f t="shared" si="39"/>
        <v>5093.82</v>
      </c>
      <c r="H660" s="22"/>
    </row>
    <row r="661" spans="1:8" ht="36" x14ac:dyDescent="0.2">
      <c r="A661" s="35" t="s">
        <v>1840</v>
      </c>
      <c r="B661" s="173" t="s">
        <v>1039</v>
      </c>
      <c r="C661" s="36" t="s">
        <v>800</v>
      </c>
      <c r="D661" s="19" t="s">
        <v>28</v>
      </c>
      <c r="E661" s="20">
        <v>1</v>
      </c>
      <c r="F661" s="21">
        <v>11752.32</v>
      </c>
      <c r="G661" s="21">
        <f t="shared" si="39"/>
        <v>11752.32</v>
      </c>
      <c r="H661" s="22"/>
    </row>
    <row r="662" spans="1:8" ht="120" x14ac:dyDescent="0.2">
      <c r="A662" s="35" t="s">
        <v>1841</v>
      </c>
      <c r="B662" s="173" t="s">
        <v>1040</v>
      </c>
      <c r="C662" s="36" t="s">
        <v>296</v>
      </c>
      <c r="D662" s="19" t="s">
        <v>28</v>
      </c>
      <c r="E662" s="20">
        <v>1</v>
      </c>
      <c r="F662" s="21">
        <v>3155.3100000000004</v>
      </c>
      <c r="G662" s="21">
        <f t="shared" si="39"/>
        <v>3155.31</v>
      </c>
      <c r="H662" s="22"/>
    </row>
    <row r="663" spans="1:8" ht="48" x14ac:dyDescent="0.2">
      <c r="A663" s="35" t="s">
        <v>2064</v>
      </c>
      <c r="B663" s="173" t="s">
        <v>1041</v>
      </c>
      <c r="C663" s="36" t="s">
        <v>341</v>
      </c>
      <c r="D663" s="19" t="s">
        <v>28</v>
      </c>
      <c r="E663" s="20">
        <v>1</v>
      </c>
      <c r="F663" s="21">
        <v>1033.3699999999999</v>
      </c>
      <c r="G663" s="21">
        <f t="shared" si="39"/>
        <v>1033.3699999999999</v>
      </c>
      <c r="H663" s="22"/>
    </row>
    <row r="664" spans="1:8" ht="36" x14ac:dyDescent="0.2">
      <c r="A664" s="35" t="s">
        <v>2065</v>
      </c>
      <c r="B664" s="173" t="s">
        <v>1042</v>
      </c>
      <c r="C664" s="36" t="s">
        <v>342</v>
      </c>
      <c r="D664" s="19" t="s">
        <v>28</v>
      </c>
      <c r="E664" s="20">
        <v>1</v>
      </c>
      <c r="F664" s="21">
        <v>21155.199999999997</v>
      </c>
      <c r="G664" s="21">
        <f t="shared" si="39"/>
        <v>21155.200000000001</v>
      </c>
      <c r="H664" s="22"/>
    </row>
    <row r="665" spans="1:8" x14ac:dyDescent="0.2">
      <c r="A665" s="35"/>
      <c r="B665" s="173"/>
      <c r="C665" s="36"/>
      <c r="D665" s="19"/>
      <c r="E665" s="20"/>
      <c r="F665" s="21"/>
      <c r="G665" s="21"/>
      <c r="H665" s="22"/>
    </row>
    <row r="666" spans="1:8" x14ac:dyDescent="0.2">
      <c r="A666" s="35"/>
      <c r="B666" s="173"/>
      <c r="C666" s="36"/>
      <c r="D666" s="19"/>
      <c r="E666" s="20"/>
      <c r="F666" s="21"/>
      <c r="G666" s="21"/>
      <c r="H666" s="22"/>
    </row>
    <row r="667" spans="1:8" x14ac:dyDescent="0.2">
      <c r="A667" s="29" t="s">
        <v>1429</v>
      </c>
      <c r="B667" s="172"/>
      <c r="C667" s="30" t="s">
        <v>327</v>
      </c>
      <c r="D667" s="155"/>
      <c r="E667" s="156"/>
      <c r="F667" s="157"/>
      <c r="G667" s="157"/>
      <c r="H667" s="34"/>
    </row>
    <row r="668" spans="1:8" ht="36" x14ac:dyDescent="0.2">
      <c r="A668" s="35" t="s">
        <v>1430</v>
      </c>
      <c r="B668" s="173" t="s">
        <v>921</v>
      </c>
      <c r="C668" s="36" t="s">
        <v>802</v>
      </c>
      <c r="D668" s="19" t="s">
        <v>12</v>
      </c>
      <c r="E668" s="20">
        <v>24091</v>
      </c>
      <c r="F668" s="21">
        <v>2.4500000000000002</v>
      </c>
      <c r="G668" s="21">
        <f t="shared" ref="G668:G723" si="40">ROUND(E668*F668,2)</f>
        <v>59022.95</v>
      </c>
      <c r="H668" s="22"/>
    </row>
    <row r="669" spans="1:8" ht="36" x14ac:dyDescent="0.2">
      <c r="A669" s="35" t="s">
        <v>1431</v>
      </c>
      <c r="B669" s="173" t="s">
        <v>923</v>
      </c>
      <c r="C669" s="36" t="s">
        <v>803</v>
      </c>
      <c r="D669" s="19" t="s">
        <v>12</v>
      </c>
      <c r="E669" s="20">
        <v>22776</v>
      </c>
      <c r="F669" s="21">
        <v>3.94</v>
      </c>
      <c r="G669" s="21">
        <f t="shared" si="40"/>
        <v>89737.44</v>
      </c>
      <c r="H669" s="22"/>
    </row>
    <row r="670" spans="1:8" ht="36" x14ac:dyDescent="0.2">
      <c r="A670" s="35" t="s">
        <v>1432</v>
      </c>
      <c r="B670" s="173" t="s">
        <v>1043</v>
      </c>
      <c r="C670" s="36" t="s">
        <v>804</v>
      </c>
      <c r="D670" s="19" t="s">
        <v>12</v>
      </c>
      <c r="E670" s="20">
        <v>180</v>
      </c>
      <c r="F670" s="21">
        <v>7.62</v>
      </c>
      <c r="G670" s="21">
        <f t="shared" si="40"/>
        <v>1371.6</v>
      </c>
      <c r="H670" s="22"/>
    </row>
    <row r="671" spans="1:8" ht="36" x14ac:dyDescent="0.2">
      <c r="A671" s="35" t="s">
        <v>1433</v>
      </c>
      <c r="B671" s="173" t="s">
        <v>922</v>
      </c>
      <c r="C671" s="36" t="s">
        <v>805</v>
      </c>
      <c r="D671" s="19" t="s">
        <v>12</v>
      </c>
      <c r="E671" s="20">
        <v>13658</v>
      </c>
      <c r="F671" s="21">
        <v>3.16</v>
      </c>
      <c r="G671" s="21">
        <f t="shared" si="40"/>
        <v>43159.28</v>
      </c>
      <c r="H671" s="22"/>
    </row>
    <row r="672" spans="1:8" ht="36" x14ac:dyDescent="0.2">
      <c r="A672" s="35" t="s">
        <v>1436</v>
      </c>
      <c r="B672" s="173" t="s">
        <v>924</v>
      </c>
      <c r="C672" s="36" t="s">
        <v>806</v>
      </c>
      <c r="D672" s="19" t="s">
        <v>12</v>
      </c>
      <c r="E672" s="20">
        <v>7915</v>
      </c>
      <c r="F672" s="21">
        <v>4.43</v>
      </c>
      <c r="G672" s="21">
        <f t="shared" si="40"/>
        <v>35063.449999999997</v>
      </c>
      <c r="H672" s="22"/>
    </row>
    <row r="673" spans="1:8" ht="36" x14ac:dyDescent="0.2">
      <c r="A673" s="35" t="s">
        <v>1437</v>
      </c>
      <c r="B673" s="173" t="s">
        <v>925</v>
      </c>
      <c r="C673" s="36" t="s">
        <v>807</v>
      </c>
      <c r="D673" s="19" t="s">
        <v>12</v>
      </c>
      <c r="E673" s="20">
        <v>210</v>
      </c>
      <c r="F673" s="21">
        <v>5.96</v>
      </c>
      <c r="G673" s="21">
        <f t="shared" si="40"/>
        <v>1251.5999999999999</v>
      </c>
      <c r="H673" s="22"/>
    </row>
    <row r="674" spans="1:8" ht="36" x14ac:dyDescent="0.2">
      <c r="A674" s="35" t="s">
        <v>1438</v>
      </c>
      <c r="B674" s="173" t="s">
        <v>926</v>
      </c>
      <c r="C674" s="36" t="s">
        <v>808</v>
      </c>
      <c r="D674" s="19" t="s">
        <v>12</v>
      </c>
      <c r="E674" s="20">
        <v>12</v>
      </c>
      <c r="F674" s="21">
        <v>9.34</v>
      </c>
      <c r="G674" s="21">
        <f t="shared" si="40"/>
        <v>112.08</v>
      </c>
      <c r="H674" s="22"/>
    </row>
    <row r="675" spans="1:8" ht="36" x14ac:dyDescent="0.2">
      <c r="A675" s="35" t="s">
        <v>1842</v>
      </c>
      <c r="B675" s="173" t="s">
        <v>927</v>
      </c>
      <c r="C675" s="36" t="s">
        <v>809</v>
      </c>
      <c r="D675" s="19" t="s">
        <v>12</v>
      </c>
      <c r="E675" s="20">
        <v>48</v>
      </c>
      <c r="F675" s="21">
        <v>20.96</v>
      </c>
      <c r="G675" s="21">
        <f t="shared" si="40"/>
        <v>1006.08</v>
      </c>
      <c r="H675" s="22"/>
    </row>
    <row r="676" spans="1:8" ht="48" x14ac:dyDescent="0.2">
      <c r="A676" s="35" t="s">
        <v>1843</v>
      </c>
      <c r="B676" s="173" t="s">
        <v>1044</v>
      </c>
      <c r="C676" s="36" t="s">
        <v>810</v>
      </c>
      <c r="D676" s="19" t="s">
        <v>12</v>
      </c>
      <c r="E676" s="20">
        <v>2040</v>
      </c>
      <c r="F676" s="21">
        <v>4.9499999999999993</v>
      </c>
      <c r="G676" s="21">
        <f t="shared" si="40"/>
        <v>10098</v>
      </c>
      <c r="H676" s="22"/>
    </row>
    <row r="677" spans="1:8" ht="48" x14ac:dyDescent="0.2">
      <c r="A677" s="35" t="s">
        <v>1844</v>
      </c>
      <c r="B677" s="173" t="s">
        <v>1045</v>
      </c>
      <c r="C677" s="36" t="s">
        <v>811</v>
      </c>
      <c r="D677" s="19" t="s">
        <v>12</v>
      </c>
      <c r="E677" s="20">
        <v>6648</v>
      </c>
      <c r="F677" s="21">
        <v>10.220000000000001</v>
      </c>
      <c r="G677" s="21">
        <f t="shared" si="40"/>
        <v>67942.559999999998</v>
      </c>
      <c r="H677" s="22"/>
    </row>
    <row r="678" spans="1:8" ht="48" x14ac:dyDescent="0.2">
      <c r="A678" s="35" t="s">
        <v>1845</v>
      </c>
      <c r="B678" s="173" t="s">
        <v>1046</v>
      </c>
      <c r="C678" s="36" t="s">
        <v>812</v>
      </c>
      <c r="D678" s="19" t="s">
        <v>12</v>
      </c>
      <c r="E678" s="20">
        <v>1964</v>
      </c>
      <c r="F678" s="21">
        <v>10.639999999999999</v>
      </c>
      <c r="G678" s="21">
        <f t="shared" si="40"/>
        <v>20896.96</v>
      </c>
      <c r="H678" s="22"/>
    </row>
    <row r="679" spans="1:8" ht="48" x14ac:dyDescent="0.2">
      <c r="A679" s="35" t="s">
        <v>1846</v>
      </c>
      <c r="B679" s="173" t="s">
        <v>1047</v>
      </c>
      <c r="C679" s="36" t="s">
        <v>813</v>
      </c>
      <c r="D679" s="19" t="s">
        <v>12</v>
      </c>
      <c r="E679" s="20">
        <v>2134</v>
      </c>
      <c r="F679" s="21">
        <v>17.39</v>
      </c>
      <c r="G679" s="21">
        <f t="shared" si="40"/>
        <v>37110.26</v>
      </c>
      <c r="H679" s="22"/>
    </row>
    <row r="680" spans="1:8" ht="48" x14ac:dyDescent="0.2">
      <c r="A680" s="35" t="s">
        <v>1933</v>
      </c>
      <c r="B680" s="173" t="s">
        <v>1048</v>
      </c>
      <c r="C680" s="36" t="s">
        <v>814</v>
      </c>
      <c r="D680" s="19" t="s">
        <v>12</v>
      </c>
      <c r="E680" s="20">
        <v>630</v>
      </c>
      <c r="F680" s="21">
        <v>32.57</v>
      </c>
      <c r="G680" s="21">
        <f t="shared" si="40"/>
        <v>20519.099999999999</v>
      </c>
      <c r="H680" s="22"/>
    </row>
    <row r="681" spans="1:8" ht="48" x14ac:dyDescent="0.2">
      <c r="A681" s="35" t="s">
        <v>1847</v>
      </c>
      <c r="B681" s="173" t="s">
        <v>1049</v>
      </c>
      <c r="C681" s="36" t="s">
        <v>815</v>
      </c>
      <c r="D681" s="19" t="s">
        <v>12</v>
      </c>
      <c r="E681" s="20">
        <v>677</v>
      </c>
      <c r="F681" s="21">
        <v>44.57</v>
      </c>
      <c r="G681" s="21">
        <f t="shared" si="40"/>
        <v>30173.89</v>
      </c>
      <c r="H681" s="22"/>
    </row>
    <row r="682" spans="1:8" ht="48" x14ac:dyDescent="0.2">
      <c r="A682" s="35" t="s">
        <v>1848</v>
      </c>
      <c r="B682" s="173" t="s">
        <v>1050</v>
      </c>
      <c r="C682" s="36" t="s">
        <v>816</v>
      </c>
      <c r="D682" s="19" t="s">
        <v>12</v>
      </c>
      <c r="E682" s="20">
        <v>432</v>
      </c>
      <c r="F682" s="21">
        <v>57.760000000000005</v>
      </c>
      <c r="G682" s="21">
        <f t="shared" si="40"/>
        <v>24952.32</v>
      </c>
      <c r="H682" s="22"/>
    </row>
    <row r="683" spans="1:8" ht="48" x14ac:dyDescent="0.2">
      <c r="A683" s="35" t="s">
        <v>1849</v>
      </c>
      <c r="B683" s="173" t="s">
        <v>1051</v>
      </c>
      <c r="C683" s="36" t="s">
        <v>817</v>
      </c>
      <c r="D683" s="19" t="s">
        <v>12</v>
      </c>
      <c r="E683" s="20">
        <v>407</v>
      </c>
      <c r="F683" s="21">
        <v>73.010000000000005</v>
      </c>
      <c r="G683" s="21">
        <f t="shared" si="40"/>
        <v>29715.07</v>
      </c>
      <c r="H683" s="22"/>
    </row>
    <row r="684" spans="1:8" ht="48" x14ac:dyDescent="0.2">
      <c r="A684" s="35" t="s">
        <v>1850</v>
      </c>
      <c r="B684" s="173" t="s">
        <v>1052</v>
      </c>
      <c r="C684" s="36" t="s">
        <v>818</v>
      </c>
      <c r="D684" s="19" t="s">
        <v>12</v>
      </c>
      <c r="E684" s="20">
        <v>2024</v>
      </c>
      <c r="F684" s="21">
        <v>143.04000000000002</v>
      </c>
      <c r="G684" s="21">
        <f t="shared" si="40"/>
        <v>289512.96000000002</v>
      </c>
      <c r="H684" s="22"/>
    </row>
    <row r="685" spans="1:8" ht="120" x14ac:dyDescent="0.2">
      <c r="A685" s="35" t="s">
        <v>1851</v>
      </c>
      <c r="B685" s="173" t="s">
        <v>1053</v>
      </c>
      <c r="C685" s="36" t="s">
        <v>849</v>
      </c>
      <c r="D685" s="19" t="s">
        <v>12</v>
      </c>
      <c r="E685" s="20">
        <v>88</v>
      </c>
      <c r="F685" s="21">
        <v>7.62</v>
      </c>
      <c r="G685" s="21">
        <f t="shared" si="40"/>
        <v>670.56</v>
      </c>
      <c r="H685" s="22"/>
    </row>
    <row r="686" spans="1:8" ht="36" x14ac:dyDescent="0.2">
      <c r="A686" s="35" t="s">
        <v>1852</v>
      </c>
      <c r="B686" s="173" t="s">
        <v>1008</v>
      </c>
      <c r="C686" s="36" t="s">
        <v>819</v>
      </c>
      <c r="D686" s="19" t="s">
        <v>12</v>
      </c>
      <c r="E686" s="20">
        <v>84</v>
      </c>
      <c r="F686" s="21">
        <v>9.76</v>
      </c>
      <c r="G686" s="21">
        <f t="shared" si="40"/>
        <v>819.84</v>
      </c>
      <c r="H686" s="22"/>
    </row>
    <row r="687" spans="1:8" ht="36" x14ac:dyDescent="0.2">
      <c r="A687" s="35" t="s">
        <v>1853</v>
      </c>
      <c r="B687" s="173" t="s">
        <v>253</v>
      </c>
      <c r="C687" s="36" t="s">
        <v>820</v>
      </c>
      <c r="D687" s="19" t="s">
        <v>12</v>
      </c>
      <c r="E687" s="20">
        <v>426</v>
      </c>
      <c r="F687" s="21">
        <v>22.02</v>
      </c>
      <c r="G687" s="21">
        <f t="shared" si="40"/>
        <v>9380.52</v>
      </c>
      <c r="H687" s="22"/>
    </row>
    <row r="688" spans="1:8" ht="36" x14ac:dyDescent="0.2">
      <c r="A688" s="35" t="s">
        <v>2013</v>
      </c>
      <c r="B688" s="173" t="s">
        <v>1055</v>
      </c>
      <c r="C688" s="36" t="s">
        <v>1054</v>
      </c>
      <c r="D688" s="19" t="s">
        <v>12</v>
      </c>
      <c r="E688" s="20">
        <v>60</v>
      </c>
      <c r="F688" s="21">
        <v>16.84</v>
      </c>
      <c r="G688" s="21">
        <f t="shared" si="40"/>
        <v>1010.4</v>
      </c>
      <c r="H688" s="22"/>
    </row>
    <row r="689" spans="1:8" ht="24" x14ac:dyDescent="0.2">
      <c r="A689" s="35" t="s">
        <v>1854</v>
      </c>
      <c r="B689" s="173" t="s">
        <v>1056</v>
      </c>
      <c r="C689" s="36" t="s">
        <v>1203</v>
      </c>
      <c r="D689" s="19" t="s">
        <v>12</v>
      </c>
      <c r="E689" s="20">
        <v>569</v>
      </c>
      <c r="F689" s="21">
        <v>7.02</v>
      </c>
      <c r="G689" s="21">
        <f t="shared" si="40"/>
        <v>3994.38</v>
      </c>
      <c r="H689" s="22"/>
    </row>
    <row r="690" spans="1:8" ht="24" x14ac:dyDescent="0.2">
      <c r="A690" s="35" t="s">
        <v>1855</v>
      </c>
      <c r="B690" s="173" t="s">
        <v>1057</v>
      </c>
      <c r="C690" s="36" t="s">
        <v>1204</v>
      </c>
      <c r="D690" s="19" t="s">
        <v>12</v>
      </c>
      <c r="E690" s="20">
        <v>386</v>
      </c>
      <c r="F690" s="21">
        <v>10.469999999999999</v>
      </c>
      <c r="G690" s="21">
        <f t="shared" si="40"/>
        <v>4041.42</v>
      </c>
      <c r="H690" s="22"/>
    </row>
    <row r="691" spans="1:8" ht="36" x14ac:dyDescent="0.2">
      <c r="A691" s="35" t="s">
        <v>1856</v>
      </c>
      <c r="B691" s="173" t="s">
        <v>1010</v>
      </c>
      <c r="C691" s="36" t="s">
        <v>357</v>
      </c>
      <c r="D691" s="19" t="s">
        <v>12</v>
      </c>
      <c r="E691" s="20">
        <v>545</v>
      </c>
      <c r="F691" s="21">
        <v>13.7</v>
      </c>
      <c r="G691" s="21">
        <f t="shared" si="40"/>
        <v>7466.5</v>
      </c>
      <c r="H691" s="22"/>
    </row>
    <row r="692" spans="1:8" ht="36" x14ac:dyDescent="0.2">
      <c r="A692" s="35" t="s">
        <v>1857</v>
      </c>
      <c r="B692" s="173" t="s">
        <v>1058</v>
      </c>
      <c r="C692" s="36" t="s">
        <v>358</v>
      </c>
      <c r="D692" s="19" t="s">
        <v>12</v>
      </c>
      <c r="E692" s="20">
        <v>1334</v>
      </c>
      <c r="F692" s="21">
        <v>29.519999999999996</v>
      </c>
      <c r="G692" s="21">
        <f t="shared" si="40"/>
        <v>39379.68</v>
      </c>
      <c r="H692" s="22"/>
    </row>
    <row r="693" spans="1:8" ht="36" x14ac:dyDescent="0.2">
      <c r="A693" s="35" t="s">
        <v>1858</v>
      </c>
      <c r="B693" s="173" t="s">
        <v>1014</v>
      </c>
      <c r="C693" s="36" t="s">
        <v>355</v>
      </c>
      <c r="D693" s="19" t="s">
        <v>12</v>
      </c>
      <c r="E693" s="20">
        <v>165</v>
      </c>
      <c r="F693" s="21">
        <v>30.45</v>
      </c>
      <c r="G693" s="21">
        <f t="shared" si="40"/>
        <v>5024.25</v>
      </c>
      <c r="H693" s="22"/>
    </row>
    <row r="694" spans="1:8" ht="48" x14ac:dyDescent="0.2">
      <c r="A694" s="35" t="s">
        <v>1859</v>
      </c>
      <c r="B694" s="173" t="s">
        <v>1059</v>
      </c>
      <c r="C694" s="36" t="s">
        <v>359</v>
      </c>
      <c r="D694" s="19" t="s">
        <v>12</v>
      </c>
      <c r="E694" s="20">
        <v>193</v>
      </c>
      <c r="F694" s="21">
        <v>45.769999999999996</v>
      </c>
      <c r="G694" s="21">
        <f t="shared" si="40"/>
        <v>8833.61</v>
      </c>
      <c r="H694" s="22"/>
    </row>
    <row r="695" spans="1:8" ht="48" x14ac:dyDescent="0.2">
      <c r="A695" s="35" t="s">
        <v>1860</v>
      </c>
      <c r="B695" s="173" t="s">
        <v>1060</v>
      </c>
      <c r="C695" s="36" t="s">
        <v>821</v>
      </c>
      <c r="D695" s="19" t="s">
        <v>12</v>
      </c>
      <c r="E695" s="20">
        <v>110</v>
      </c>
      <c r="F695" s="21">
        <v>44.22</v>
      </c>
      <c r="G695" s="21">
        <f t="shared" si="40"/>
        <v>4864.2</v>
      </c>
      <c r="H695" s="22"/>
    </row>
    <row r="696" spans="1:8" ht="48" x14ac:dyDescent="0.2">
      <c r="A696" s="35" t="s">
        <v>1861</v>
      </c>
      <c r="B696" s="173" t="s">
        <v>1061</v>
      </c>
      <c r="C696" s="36" t="s">
        <v>356</v>
      </c>
      <c r="D696" s="19" t="s">
        <v>12</v>
      </c>
      <c r="E696" s="20">
        <v>275</v>
      </c>
      <c r="F696" s="21">
        <v>69.19</v>
      </c>
      <c r="G696" s="21">
        <f t="shared" si="40"/>
        <v>19027.25</v>
      </c>
      <c r="H696" s="22"/>
    </row>
    <row r="697" spans="1:8" ht="48" x14ac:dyDescent="0.2">
      <c r="A697" s="35" t="s">
        <v>1862</v>
      </c>
      <c r="B697" s="173" t="s">
        <v>1062</v>
      </c>
      <c r="C697" s="36" t="s">
        <v>822</v>
      </c>
      <c r="D697" s="19" t="s">
        <v>12</v>
      </c>
      <c r="E697" s="20">
        <v>28</v>
      </c>
      <c r="F697" s="21">
        <v>106.22</v>
      </c>
      <c r="G697" s="21">
        <f t="shared" si="40"/>
        <v>2974.16</v>
      </c>
      <c r="H697" s="22"/>
    </row>
    <row r="698" spans="1:8" ht="48" x14ac:dyDescent="0.2">
      <c r="A698" s="35" t="s">
        <v>1863</v>
      </c>
      <c r="B698" s="173" t="s">
        <v>1063</v>
      </c>
      <c r="C698" s="36" t="s">
        <v>823</v>
      </c>
      <c r="D698" s="19" t="s">
        <v>12</v>
      </c>
      <c r="E698" s="20">
        <v>193</v>
      </c>
      <c r="F698" s="21">
        <v>192.86999999999998</v>
      </c>
      <c r="G698" s="21">
        <f t="shared" si="40"/>
        <v>37223.910000000003</v>
      </c>
      <c r="H698" s="22"/>
    </row>
    <row r="699" spans="1:8" ht="36" x14ac:dyDescent="0.2">
      <c r="A699" s="35" t="s">
        <v>1864</v>
      </c>
      <c r="B699" s="173" t="s">
        <v>1064</v>
      </c>
      <c r="C699" s="36" t="s">
        <v>360</v>
      </c>
      <c r="D699" s="19" t="s">
        <v>12</v>
      </c>
      <c r="E699" s="20">
        <v>440</v>
      </c>
      <c r="F699" s="21">
        <v>25.199999999999996</v>
      </c>
      <c r="G699" s="21">
        <f t="shared" si="40"/>
        <v>11088</v>
      </c>
      <c r="H699" s="22"/>
    </row>
    <row r="700" spans="1:8" ht="36" x14ac:dyDescent="0.2">
      <c r="A700" s="35" t="s">
        <v>1865</v>
      </c>
      <c r="B700" s="173" t="s">
        <v>1065</v>
      </c>
      <c r="C700" s="36" t="s">
        <v>824</v>
      </c>
      <c r="D700" s="19" t="s">
        <v>12</v>
      </c>
      <c r="E700" s="20">
        <v>561</v>
      </c>
      <c r="F700" s="21">
        <v>87.38</v>
      </c>
      <c r="G700" s="21">
        <f t="shared" si="40"/>
        <v>49020.18</v>
      </c>
      <c r="H700" s="22"/>
    </row>
    <row r="701" spans="1:8" ht="36" x14ac:dyDescent="0.2">
      <c r="A701" s="35" t="s">
        <v>1866</v>
      </c>
      <c r="B701" s="173" t="s">
        <v>1016</v>
      </c>
      <c r="C701" s="36" t="s">
        <v>825</v>
      </c>
      <c r="D701" s="19" t="s">
        <v>12</v>
      </c>
      <c r="E701" s="20">
        <v>11</v>
      </c>
      <c r="F701" s="21">
        <v>94.75</v>
      </c>
      <c r="G701" s="21">
        <f t="shared" si="40"/>
        <v>1042.25</v>
      </c>
      <c r="H701" s="22"/>
    </row>
    <row r="702" spans="1:8" ht="36" x14ac:dyDescent="0.2">
      <c r="A702" s="35" t="s">
        <v>1867</v>
      </c>
      <c r="B702" s="173" t="s">
        <v>1066</v>
      </c>
      <c r="C702" s="36" t="s">
        <v>826</v>
      </c>
      <c r="D702" s="19" t="s">
        <v>12</v>
      </c>
      <c r="E702" s="20">
        <v>242</v>
      </c>
      <c r="F702" s="21">
        <v>187.48</v>
      </c>
      <c r="G702" s="21">
        <f t="shared" si="40"/>
        <v>45370.16</v>
      </c>
      <c r="H702" s="22"/>
    </row>
    <row r="703" spans="1:8" ht="24" x14ac:dyDescent="0.2">
      <c r="A703" s="35" t="s">
        <v>1868</v>
      </c>
      <c r="B703" s="173" t="s">
        <v>1017</v>
      </c>
      <c r="C703" s="36" t="s">
        <v>827</v>
      </c>
      <c r="D703" s="19" t="s">
        <v>12</v>
      </c>
      <c r="E703" s="20">
        <v>2927</v>
      </c>
      <c r="F703" s="21">
        <v>3.2199999999999998</v>
      </c>
      <c r="G703" s="21">
        <f t="shared" si="40"/>
        <v>9424.94</v>
      </c>
      <c r="H703" s="22"/>
    </row>
    <row r="704" spans="1:8" ht="24" x14ac:dyDescent="0.2">
      <c r="A704" s="35" t="s">
        <v>1869</v>
      </c>
      <c r="B704" s="173" t="s">
        <v>1067</v>
      </c>
      <c r="C704" s="36" t="s">
        <v>735</v>
      </c>
      <c r="D704" s="19" t="s">
        <v>28</v>
      </c>
      <c r="E704" s="20">
        <v>10</v>
      </c>
      <c r="F704" s="21">
        <v>319.11</v>
      </c>
      <c r="G704" s="21">
        <f t="shared" si="40"/>
        <v>3191.1</v>
      </c>
      <c r="H704" s="22"/>
    </row>
    <row r="705" spans="1:8" ht="24" x14ac:dyDescent="0.2">
      <c r="A705" s="35" t="s">
        <v>1870</v>
      </c>
      <c r="B705" s="173" t="s">
        <v>1068</v>
      </c>
      <c r="C705" s="36" t="s">
        <v>322</v>
      </c>
      <c r="D705" s="19" t="s">
        <v>28</v>
      </c>
      <c r="E705" s="20">
        <v>35</v>
      </c>
      <c r="F705" s="21">
        <v>248.63</v>
      </c>
      <c r="G705" s="21">
        <f t="shared" si="40"/>
        <v>8702.0499999999993</v>
      </c>
      <c r="H705" s="22"/>
    </row>
    <row r="706" spans="1:8" ht="24" x14ac:dyDescent="0.2">
      <c r="A706" s="35" t="s">
        <v>1871</v>
      </c>
      <c r="B706" s="173" t="s">
        <v>1069</v>
      </c>
      <c r="C706" s="36" t="s">
        <v>292</v>
      </c>
      <c r="D706" s="19" t="s">
        <v>28</v>
      </c>
      <c r="E706" s="20">
        <v>3</v>
      </c>
      <c r="F706" s="21">
        <v>1086.3200000000002</v>
      </c>
      <c r="G706" s="21">
        <f t="shared" si="40"/>
        <v>3258.96</v>
      </c>
      <c r="H706" s="22"/>
    </row>
    <row r="707" spans="1:8" x14ac:dyDescent="0.2">
      <c r="A707" s="35" t="s">
        <v>1872</v>
      </c>
      <c r="B707" s="173" t="s">
        <v>928</v>
      </c>
      <c r="C707" s="36" t="s">
        <v>293</v>
      </c>
      <c r="D707" s="19" t="s">
        <v>28</v>
      </c>
      <c r="E707" s="20">
        <v>973</v>
      </c>
      <c r="F707" s="21">
        <v>10.19</v>
      </c>
      <c r="G707" s="21">
        <f t="shared" si="40"/>
        <v>9914.8700000000008</v>
      </c>
      <c r="H707" s="22"/>
    </row>
    <row r="708" spans="1:8" x14ac:dyDescent="0.2">
      <c r="A708" s="35" t="s">
        <v>2014</v>
      </c>
      <c r="B708" s="173" t="s">
        <v>918</v>
      </c>
      <c r="C708" s="36" t="s">
        <v>369</v>
      </c>
      <c r="D708" s="19" t="s">
        <v>28</v>
      </c>
      <c r="E708" s="20">
        <v>123</v>
      </c>
      <c r="F708" s="21">
        <v>12.98</v>
      </c>
      <c r="G708" s="21">
        <f t="shared" si="40"/>
        <v>1596.54</v>
      </c>
      <c r="H708" s="22"/>
    </row>
    <row r="709" spans="1:8" ht="36" x14ac:dyDescent="0.2">
      <c r="A709" s="35" t="s">
        <v>1873</v>
      </c>
      <c r="B709" s="173" t="s">
        <v>1070</v>
      </c>
      <c r="C709" s="36" t="s">
        <v>736</v>
      </c>
      <c r="D709" s="19" t="s">
        <v>28</v>
      </c>
      <c r="E709" s="20">
        <v>1</v>
      </c>
      <c r="F709" s="21">
        <v>156.74</v>
      </c>
      <c r="G709" s="21">
        <f t="shared" si="40"/>
        <v>156.74</v>
      </c>
      <c r="H709" s="22"/>
    </row>
    <row r="710" spans="1:8" ht="60" x14ac:dyDescent="0.2">
      <c r="A710" s="35" t="s">
        <v>1874</v>
      </c>
      <c r="B710" s="173" t="s">
        <v>929</v>
      </c>
      <c r="C710" s="36" t="s">
        <v>294</v>
      </c>
      <c r="D710" s="19" t="s">
        <v>28</v>
      </c>
      <c r="E710" s="20">
        <v>134</v>
      </c>
      <c r="F710" s="21">
        <v>30.63</v>
      </c>
      <c r="G710" s="21">
        <f t="shared" si="40"/>
        <v>4104.42</v>
      </c>
      <c r="H710" s="22"/>
    </row>
    <row r="711" spans="1:8" ht="96" x14ac:dyDescent="0.2">
      <c r="A711" s="35" t="s">
        <v>1875</v>
      </c>
      <c r="B711" s="173" t="s">
        <v>1071</v>
      </c>
      <c r="C711" s="36" t="s">
        <v>828</v>
      </c>
      <c r="D711" s="19" t="s">
        <v>28</v>
      </c>
      <c r="E711" s="20">
        <v>45</v>
      </c>
      <c r="F711" s="21">
        <v>141.97999999999999</v>
      </c>
      <c r="G711" s="21">
        <f t="shared" si="40"/>
        <v>6389.1</v>
      </c>
      <c r="H711" s="22"/>
    </row>
    <row r="712" spans="1:8" ht="96" x14ac:dyDescent="0.2">
      <c r="A712" s="35" t="s">
        <v>1876</v>
      </c>
      <c r="B712" s="173" t="s">
        <v>1072</v>
      </c>
      <c r="C712" s="36" t="s">
        <v>829</v>
      </c>
      <c r="D712" s="19" t="s">
        <v>28</v>
      </c>
      <c r="E712" s="20">
        <v>29</v>
      </c>
      <c r="F712" s="21">
        <v>180.42999999999998</v>
      </c>
      <c r="G712" s="21">
        <f t="shared" si="40"/>
        <v>5232.47</v>
      </c>
      <c r="H712" s="22"/>
    </row>
    <row r="713" spans="1:8" ht="84" x14ac:dyDescent="0.2">
      <c r="A713" s="35" t="s">
        <v>2015</v>
      </c>
      <c r="B713" s="173" t="s">
        <v>1073</v>
      </c>
      <c r="C713" s="36" t="s">
        <v>831</v>
      </c>
      <c r="D713" s="19" t="s">
        <v>28</v>
      </c>
      <c r="E713" s="20">
        <v>3</v>
      </c>
      <c r="F713" s="21">
        <v>72.53</v>
      </c>
      <c r="G713" s="21">
        <f t="shared" si="40"/>
        <v>217.59</v>
      </c>
      <c r="H713" s="22"/>
    </row>
    <row r="714" spans="1:8" ht="24" x14ac:dyDescent="0.2">
      <c r="A714" s="35" t="s">
        <v>1877</v>
      </c>
      <c r="B714" s="173" t="s">
        <v>1074</v>
      </c>
      <c r="C714" s="36" t="s">
        <v>737</v>
      </c>
      <c r="D714" s="19" t="s">
        <v>28</v>
      </c>
      <c r="E714" s="20">
        <v>126</v>
      </c>
      <c r="F714" s="21">
        <v>791.29000000000008</v>
      </c>
      <c r="G714" s="21">
        <f t="shared" si="40"/>
        <v>99702.54</v>
      </c>
      <c r="H714" s="22"/>
    </row>
    <row r="715" spans="1:8" ht="24" x14ac:dyDescent="0.2">
      <c r="A715" s="35" t="s">
        <v>1878</v>
      </c>
      <c r="B715" s="173" t="s">
        <v>1075</v>
      </c>
      <c r="C715" s="36" t="s">
        <v>832</v>
      </c>
      <c r="D715" s="19" t="s">
        <v>28</v>
      </c>
      <c r="E715" s="20">
        <v>212</v>
      </c>
      <c r="F715" s="21">
        <v>169.24</v>
      </c>
      <c r="G715" s="21">
        <f t="shared" si="40"/>
        <v>35878.879999999997</v>
      </c>
      <c r="H715" s="22"/>
    </row>
    <row r="716" spans="1:8" ht="24" x14ac:dyDescent="0.2">
      <c r="A716" s="35" t="s">
        <v>1879</v>
      </c>
      <c r="B716" s="173" t="s">
        <v>1076</v>
      </c>
      <c r="C716" s="36" t="s">
        <v>833</v>
      </c>
      <c r="D716" s="19" t="s">
        <v>28</v>
      </c>
      <c r="E716" s="20">
        <v>216</v>
      </c>
      <c r="F716" s="21">
        <v>156.51999999999998</v>
      </c>
      <c r="G716" s="21">
        <f t="shared" si="40"/>
        <v>33808.32</v>
      </c>
      <c r="H716" s="22"/>
    </row>
    <row r="717" spans="1:8" ht="24" x14ac:dyDescent="0.2">
      <c r="A717" s="35" t="s">
        <v>1880</v>
      </c>
      <c r="B717" s="173" t="s">
        <v>1077</v>
      </c>
      <c r="C717" s="36" t="s">
        <v>738</v>
      </c>
      <c r="D717" s="19" t="s">
        <v>28</v>
      </c>
      <c r="E717" s="20">
        <v>44</v>
      </c>
      <c r="F717" s="21">
        <v>217.07</v>
      </c>
      <c r="G717" s="21">
        <f t="shared" si="40"/>
        <v>9551.08</v>
      </c>
      <c r="H717" s="22"/>
    </row>
    <row r="718" spans="1:8" ht="36" x14ac:dyDescent="0.2">
      <c r="A718" s="35" t="s">
        <v>2016</v>
      </c>
      <c r="B718" s="173" t="s">
        <v>1078</v>
      </c>
      <c r="C718" s="36" t="s">
        <v>834</v>
      </c>
      <c r="D718" s="19" t="s">
        <v>28</v>
      </c>
      <c r="E718" s="20">
        <v>104</v>
      </c>
      <c r="F718" s="21">
        <v>397.03999999999996</v>
      </c>
      <c r="G718" s="21">
        <f t="shared" si="40"/>
        <v>41292.160000000003</v>
      </c>
      <c r="H718" s="22"/>
    </row>
    <row r="719" spans="1:8" ht="36" x14ac:dyDescent="0.2">
      <c r="A719" s="35" t="s">
        <v>2017</v>
      </c>
      <c r="B719" s="173" t="s">
        <v>1079</v>
      </c>
      <c r="C719" s="36" t="s">
        <v>835</v>
      </c>
      <c r="D719" s="19" t="s">
        <v>28</v>
      </c>
      <c r="E719" s="20">
        <v>21</v>
      </c>
      <c r="F719" s="21">
        <v>239.62</v>
      </c>
      <c r="G719" s="21">
        <f t="shared" si="40"/>
        <v>5032.0200000000004</v>
      </c>
      <c r="H719" s="22"/>
    </row>
    <row r="720" spans="1:8" ht="24" x14ac:dyDescent="0.2">
      <c r="A720" s="35" t="s">
        <v>1881</v>
      </c>
      <c r="B720" s="173" t="s">
        <v>1080</v>
      </c>
      <c r="C720" s="36" t="s">
        <v>836</v>
      </c>
      <c r="D720" s="19" t="s">
        <v>28</v>
      </c>
      <c r="E720" s="20">
        <v>10</v>
      </c>
      <c r="F720" s="21">
        <v>241.51999999999998</v>
      </c>
      <c r="G720" s="21">
        <f t="shared" si="40"/>
        <v>2415.1999999999998</v>
      </c>
      <c r="H720" s="22"/>
    </row>
    <row r="721" spans="1:8" ht="24" x14ac:dyDescent="0.2">
      <c r="A721" s="35" t="s">
        <v>1882</v>
      </c>
      <c r="B721" s="173" t="s">
        <v>1081</v>
      </c>
      <c r="C721" s="36" t="s">
        <v>739</v>
      </c>
      <c r="D721" s="19" t="s">
        <v>28</v>
      </c>
      <c r="E721" s="20">
        <v>54</v>
      </c>
      <c r="F721" s="21">
        <v>627.42999999999995</v>
      </c>
      <c r="G721" s="21">
        <f t="shared" si="40"/>
        <v>33881.22</v>
      </c>
      <c r="H721" s="22"/>
    </row>
    <row r="722" spans="1:8" ht="24" x14ac:dyDescent="0.2">
      <c r="A722" s="35" t="s">
        <v>1883</v>
      </c>
      <c r="B722" s="173" t="s">
        <v>1082</v>
      </c>
      <c r="C722" s="36" t="s">
        <v>837</v>
      </c>
      <c r="D722" s="19" t="s">
        <v>28</v>
      </c>
      <c r="E722" s="20">
        <v>28</v>
      </c>
      <c r="F722" s="21">
        <v>357.43</v>
      </c>
      <c r="G722" s="21">
        <f t="shared" si="40"/>
        <v>10008.040000000001</v>
      </c>
      <c r="H722" s="22"/>
    </row>
    <row r="723" spans="1:8" ht="36" x14ac:dyDescent="0.2">
      <c r="A723" s="35" t="s">
        <v>1884</v>
      </c>
      <c r="B723" s="173" t="s">
        <v>1083</v>
      </c>
      <c r="C723" s="36" t="s">
        <v>838</v>
      </c>
      <c r="D723" s="19" t="s">
        <v>28</v>
      </c>
      <c r="E723" s="20">
        <v>17</v>
      </c>
      <c r="F723" s="21">
        <v>514.76</v>
      </c>
      <c r="G723" s="21">
        <f t="shared" si="40"/>
        <v>8750.92</v>
      </c>
      <c r="H723" s="22"/>
    </row>
    <row r="724" spans="1:8" ht="24" x14ac:dyDescent="0.2">
      <c r="A724" s="35" t="s">
        <v>1885</v>
      </c>
      <c r="B724" s="173" t="s">
        <v>1084</v>
      </c>
      <c r="C724" s="36" t="s">
        <v>740</v>
      </c>
      <c r="D724" s="19" t="s">
        <v>28</v>
      </c>
      <c r="E724" s="20">
        <v>27</v>
      </c>
      <c r="F724" s="21">
        <v>1703.2399999999998</v>
      </c>
      <c r="G724" s="21">
        <f t="shared" ref="G724:G773" si="41">ROUND(E724*F724,2)</f>
        <v>45987.48</v>
      </c>
      <c r="H724" s="22"/>
    </row>
    <row r="725" spans="1:8" ht="24" x14ac:dyDescent="0.2">
      <c r="A725" s="35" t="s">
        <v>1886</v>
      </c>
      <c r="B725" s="173" t="s">
        <v>1085</v>
      </c>
      <c r="C725" s="36" t="s">
        <v>839</v>
      </c>
      <c r="D725" s="19" t="s">
        <v>28</v>
      </c>
      <c r="E725" s="20">
        <v>43</v>
      </c>
      <c r="F725" s="21">
        <v>93.999999999999986</v>
      </c>
      <c r="G725" s="21">
        <f t="shared" si="41"/>
        <v>4042</v>
      </c>
      <c r="H725" s="22"/>
    </row>
    <row r="726" spans="1:8" ht="36" x14ac:dyDescent="0.2">
      <c r="A726" s="35" t="s">
        <v>1887</v>
      </c>
      <c r="B726" s="173" t="s">
        <v>1086</v>
      </c>
      <c r="C726" s="36" t="s">
        <v>840</v>
      </c>
      <c r="D726" s="19" t="s">
        <v>28</v>
      </c>
      <c r="E726" s="20">
        <v>33</v>
      </c>
      <c r="F726" s="21">
        <v>2667.59</v>
      </c>
      <c r="G726" s="21">
        <f t="shared" si="41"/>
        <v>88030.47</v>
      </c>
      <c r="H726" s="22"/>
    </row>
    <row r="727" spans="1:8" ht="24" x14ac:dyDescent="0.2">
      <c r="A727" s="35" t="s">
        <v>1888</v>
      </c>
      <c r="B727" s="173" t="s">
        <v>930</v>
      </c>
      <c r="C727" s="36" t="s">
        <v>323</v>
      </c>
      <c r="D727" s="19" t="s">
        <v>28</v>
      </c>
      <c r="E727" s="20">
        <v>109</v>
      </c>
      <c r="F727" s="21">
        <v>18.91</v>
      </c>
      <c r="G727" s="21">
        <f t="shared" si="41"/>
        <v>2061.19</v>
      </c>
      <c r="H727" s="22"/>
    </row>
    <row r="728" spans="1:8" ht="24" x14ac:dyDescent="0.2">
      <c r="A728" s="35" t="s">
        <v>2018</v>
      </c>
      <c r="B728" s="173" t="s">
        <v>1593</v>
      </c>
      <c r="C728" s="36" t="s">
        <v>1588</v>
      </c>
      <c r="D728" s="19" t="s">
        <v>28</v>
      </c>
      <c r="E728" s="20">
        <v>7</v>
      </c>
      <c r="F728" s="21">
        <v>29.95</v>
      </c>
      <c r="G728" s="21">
        <f t="shared" si="41"/>
        <v>209.65</v>
      </c>
      <c r="H728" s="22"/>
    </row>
    <row r="729" spans="1:8" ht="24" x14ac:dyDescent="0.2">
      <c r="A729" s="35" t="s">
        <v>2019</v>
      </c>
      <c r="B729" s="173" t="s">
        <v>1592</v>
      </c>
      <c r="C729" s="36" t="s">
        <v>2121</v>
      </c>
      <c r="D729" s="19" t="s">
        <v>28</v>
      </c>
      <c r="E729" s="20">
        <v>9</v>
      </c>
      <c r="F729" s="21">
        <v>40.340000000000003</v>
      </c>
      <c r="G729" s="21">
        <f t="shared" si="41"/>
        <v>363.06</v>
      </c>
      <c r="H729" s="22"/>
    </row>
    <row r="730" spans="1:8" ht="24" x14ac:dyDescent="0.2">
      <c r="A730" s="35" t="s">
        <v>1889</v>
      </c>
      <c r="B730" s="173" t="s">
        <v>1592</v>
      </c>
      <c r="C730" s="36" t="s">
        <v>1589</v>
      </c>
      <c r="D730" s="19" t="s">
        <v>28</v>
      </c>
      <c r="E730" s="20">
        <v>2</v>
      </c>
      <c r="F730" s="21">
        <v>40.340000000000003</v>
      </c>
      <c r="G730" s="21">
        <f t="shared" si="41"/>
        <v>80.680000000000007</v>
      </c>
      <c r="H730" s="22"/>
    </row>
    <row r="731" spans="1:8" ht="24" x14ac:dyDescent="0.2">
      <c r="A731" s="35" t="s">
        <v>1890</v>
      </c>
      <c r="B731" s="173" t="s">
        <v>931</v>
      </c>
      <c r="C731" s="36" t="s">
        <v>324</v>
      </c>
      <c r="D731" s="19" t="s">
        <v>28</v>
      </c>
      <c r="E731" s="20">
        <v>541</v>
      </c>
      <c r="F731" s="21">
        <v>22.47</v>
      </c>
      <c r="G731" s="21">
        <f t="shared" si="41"/>
        <v>12156.27</v>
      </c>
      <c r="H731" s="22"/>
    </row>
    <row r="732" spans="1:8" ht="36" x14ac:dyDescent="0.2">
      <c r="A732" s="35" t="s">
        <v>1891</v>
      </c>
      <c r="B732" s="173" t="s">
        <v>1087</v>
      </c>
      <c r="C732" s="36" t="s">
        <v>325</v>
      </c>
      <c r="D732" s="19" t="s">
        <v>28</v>
      </c>
      <c r="E732" s="20">
        <v>14</v>
      </c>
      <c r="F732" s="21">
        <v>59.24</v>
      </c>
      <c r="G732" s="21">
        <f t="shared" si="41"/>
        <v>829.36</v>
      </c>
      <c r="H732" s="22"/>
    </row>
    <row r="733" spans="1:8" ht="36" x14ac:dyDescent="0.2">
      <c r="A733" s="35" t="s">
        <v>2020</v>
      </c>
      <c r="B733" s="173" t="s">
        <v>1088</v>
      </c>
      <c r="C733" s="36" t="s">
        <v>326</v>
      </c>
      <c r="D733" s="19" t="s">
        <v>28</v>
      </c>
      <c r="E733" s="20">
        <v>5</v>
      </c>
      <c r="F733" s="21">
        <v>60.980000000000004</v>
      </c>
      <c r="G733" s="21">
        <f t="shared" si="41"/>
        <v>304.89999999999998</v>
      </c>
      <c r="H733" s="22"/>
    </row>
    <row r="734" spans="1:8" x14ac:dyDescent="0.2">
      <c r="A734" s="35" t="s">
        <v>2021</v>
      </c>
      <c r="B734" s="173" t="s">
        <v>932</v>
      </c>
      <c r="C734" s="36" t="s">
        <v>741</v>
      </c>
      <c r="D734" s="19" t="s">
        <v>28</v>
      </c>
      <c r="E734" s="20">
        <v>18</v>
      </c>
      <c r="F734" s="21">
        <v>20.02</v>
      </c>
      <c r="G734" s="21">
        <f t="shared" si="41"/>
        <v>360.36</v>
      </c>
      <c r="H734" s="22"/>
    </row>
    <row r="735" spans="1:8" ht="24" x14ac:dyDescent="0.2">
      <c r="A735" s="35" t="s">
        <v>2022</v>
      </c>
      <c r="B735" s="173" t="s">
        <v>1089</v>
      </c>
      <c r="C735" s="36" t="s">
        <v>850</v>
      </c>
      <c r="D735" s="19" t="s">
        <v>28</v>
      </c>
      <c r="E735" s="20">
        <v>33</v>
      </c>
      <c r="F735" s="21">
        <v>59.24</v>
      </c>
      <c r="G735" s="21">
        <f t="shared" si="41"/>
        <v>1954.92</v>
      </c>
      <c r="H735" s="22"/>
    </row>
    <row r="736" spans="1:8" ht="24" x14ac:dyDescent="0.2">
      <c r="A736" s="35" t="s">
        <v>1892</v>
      </c>
      <c r="B736" s="173" t="s">
        <v>1090</v>
      </c>
      <c r="C736" s="36" t="s">
        <v>742</v>
      </c>
      <c r="D736" s="19" t="s">
        <v>28</v>
      </c>
      <c r="E736" s="20">
        <v>27</v>
      </c>
      <c r="F736" s="21">
        <v>59.24</v>
      </c>
      <c r="G736" s="21">
        <f t="shared" si="41"/>
        <v>1599.48</v>
      </c>
      <c r="H736" s="22"/>
    </row>
    <row r="737" spans="1:8" ht="36" x14ac:dyDescent="0.2">
      <c r="A737" s="35" t="s">
        <v>1893</v>
      </c>
      <c r="B737" s="173" t="s">
        <v>1091</v>
      </c>
      <c r="C737" s="36" t="s">
        <v>851</v>
      </c>
      <c r="D737" s="19" t="s">
        <v>28</v>
      </c>
      <c r="E737" s="20">
        <v>2</v>
      </c>
      <c r="F737" s="21">
        <v>2003.02</v>
      </c>
      <c r="G737" s="21">
        <f t="shared" si="41"/>
        <v>4006.04</v>
      </c>
      <c r="H737" s="22"/>
    </row>
    <row r="738" spans="1:8" ht="36" x14ac:dyDescent="0.2">
      <c r="A738" s="35" t="s">
        <v>2023</v>
      </c>
      <c r="B738" s="173" t="s">
        <v>1092</v>
      </c>
      <c r="C738" s="36" t="s">
        <v>1590</v>
      </c>
      <c r="D738" s="19" t="s">
        <v>28</v>
      </c>
      <c r="E738" s="20">
        <v>50</v>
      </c>
      <c r="F738" s="21">
        <v>88.03</v>
      </c>
      <c r="G738" s="21">
        <f t="shared" si="41"/>
        <v>4401.5</v>
      </c>
      <c r="H738" s="22"/>
    </row>
    <row r="739" spans="1:8" ht="36" x14ac:dyDescent="0.2">
      <c r="A739" s="35" t="s">
        <v>2024</v>
      </c>
      <c r="B739" s="173" t="s">
        <v>1097</v>
      </c>
      <c r="C739" s="36" t="s">
        <v>1591</v>
      </c>
      <c r="D739" s="19" t="s">
        <v>28</v>
      </c>
      <c r="E739" s="20">
        <v>95</v>
      </c>
      <c r="F739" s="21">
        <v>97.36</v>
      </c>
      <c r="G739" s="21">
        <f t="shared" si="41"/>
        <v>9249.2000000000007</v>
      </c>
      <c r="H739" s="22"/>
    </row>
    <row r="740" spans="1:8" ht="60" x14ac:dyDescent="0.2">
      <c r="A740" s="35" t="s">
        <v>1894</v>
      </c>
      <c r="B740" s="173" t="s">
        <v>1093</v>
      </c>
      <c r="C740" s="36" t="s">
        <v>370</v>
      </c>
      <c r="D740" s="19" t="s">
        <v>28</v>
      </c>
      <c r="E740" s="20">
        <v>16</v>
      </c>
      <c r="F740" s="21">
        <v>482.00000000000006</v>
      </c>
      <c r="G740" s="21">
        <f t="shared" si="41"/>
        <v>7712</v>
      </c>
      <c r="H740" s="22"/>
    </row>
    <row r="741" spans="1:8" ht="36" x14ac:dyDescent="0.2">
      <c r="A741" s="35" t="s">
        <v>1895</v>
      </c>
      <c r="B741" s="173" t="s">
        <v>1094</v>
      </c>
      <c r="C741" s="36" t="s">
        <v>852</v>
      </c>
      <c r="D741" s="19" t="s">
        <v>28</v>
      </c>
      <c r="E741" s="20">
        <v>1</v>
      </c>
      <c r="F741" s="21">
        <v>55850.200000000004</v>
      </c>
      <c r="G741" s="21">
        <f t="shared" si="41"/>
        <v>55850.2</v>
      </c>
      <c r="H741" s="22"/>
    </row>
    <row r="742" spans="1:8" ht="48" x14ac:dyDescent="0.2">
      <c r="A742" s="35" t="s">
        <v>1896</v>
      </c>
      <c r="B742" s="173" t="s">
        <v>1095</v>
      </c>
      <c r="C742" s="36" t="s">
        <v>853</v>
      </c>
      <c r="D742" s="19" t="s">
        <v>28</v>
      </c>
      <c r="E742" s="20">
        <v>1</v>
      </c>
      <c r="F742" s="21">
        <v>3881.5199999999995</v>
      </c>
      <c r="G742" s="21">
        <f t="shared" si="41"/>
        <v>3881.52</v>
      </c>
      <c r="H742" s="22"/>
    </row>
    <row r="743" spans="1:8" ht="48" x14ac:dyDescent="0.2">
      <c r="A743" s="35" t="s">
        <v>1897</v>
      </c>
      <c r="B743" s="173" t="s">
        <v>1096</v>
      </c>
      <c r="C743" s="36" t="s">
        <v>854</v>
      </c>
      <c r="D743" s="19" t="s">
        <v>28</v>
      </c>
      <c r="E743" s="20">
        <v>1</v>
      </c>
      <c r="F743" s="21">
        <v>4317.95</v>
      </c>
      <c r="G743" s="21">
        <f t="shared" si="41"/>
        <v>4317.95</v>
      </c>
      <c r="H743" s="22"/>
    </row>
    <row r="744" spans="1:8" ht="48" x14ac:dyDescent="0.2">
      <c r="A744" s="35" t="s">
        <v>1898</v>
      </c>
      <c r="B744" s="173" t="s">
        <v>1098</v>
      </c>
      <c r="C744" s="36" t="s">
        <v>855</v>
      </c>
      <c r="D744" s="19" t="s">
        <v>28</v>
      </c>
      <c r="E744" s="20">
        <v>1</v>
      </c>
      <c r="F744" s="21">
        <v>8378.85</v>
      </c>
      <c r="G744" s="21">
        <f t="shared" si="41"/>
        <v>8378.85</v>
      </c>
      <c r="H744" s="22"/>
    </row>
    <row r="745" spans="1:8" ht="48" x14ac:dyDescent="0.2">
      <c r="A745" s="35" t="s">
        <v>1899</v>
      </c>
      <c r="B745" s="173" t="s">
        <v>1099</v>
      </c>
      <c r="C745" s="36" t="s">
        <v>856</v>
      </c>
      <c r="D745" s="19" t="s">
        <v>28</v>
      </c>
      <c r="E745" s="20">
        <v>1</v>
      </c>
      <c r="F745" s="21">
        <v>13927.44</v>
      </c>
      <c r="G745" s="21">
        <f t="shared" si="41"/>
        <v>13927.44</v>
      </c>
      <c r="H745" s="22"/>
    </row>
    <row r="746" spans="1:8" ht="48" x14ac:dyDescent="0.2">
      <c r="A746" s="35" t="s">
        <v>1900</v>
      </c>
      <c r="B746" s="173" t="s">
        <v>1100</v>
      </c>
      <c r="C746" s="36" t="s">
        <v>857</v>
      </c>
      <c r="D746" s="19" t="s">
        <v>28</v>
      </c>
      <c r="E746" s="20">
        <v>1</v>
      </c>
      <c r="F746" s="21">
        <v>8045.8499999999995</v>
      </c>
      <c r="G746" s="21">
        <f t="shared" si="41"/>
        <v>8045.85</v>
      </c>
      <c r="H746" s="22"/>
    </row>
    <row r="747" spans="1:8" ht="48" x14ac:dyDescent="0.2">
      <c r="A747" s="35" t="s">
        <v>1901</v>
      </c>
      <c r="B747" s="173" t="s">
        <v>1101</v>
      </c>
      <c r="C747" s="36" t="s">
        <v>858</v>
      </c>
      <c r="D747" s="19" t="s">
        <v>28</v>
      </c>
      <c r="E747" s="20">
        <v>1</v>
      </c>
      <c r="F747" s="21">
        <v>7156.8200000000006</v>
      </c>
      <c r="G747" s="21">
        <f t="shared" si="41"/>
        <v>7156.82</v>
      </c>
      <c r="H747" s="22"/>
    </row>
    <row r="748" spans="1:8" ht="48" x14ac:dyDescent="0.2">
      <c r="A748" s="35" t="s">
        <v>1902</v>
      </c>
      <c r="B748" s="173" t="s">
        <v>1102</v>
      </c>
      <c r="C748" s="36" t="s">
        <v>859</v>
      </c>
      <c r="D748" s="19" t="s">
        <v>28</v>
      </c>
      <c r="E748" s="20">
        <v>1</v>
      </c>
      <c r="F748" s="21">
        <v>6298.18</v>
      </c>
      <c r="G748" s="21">
        <f t="shared" si="41"/>
        <v>6298.18</v>
      </c>
      <c r="H748" s="22"/>
    </row>
    <row r="749" spans="1:8" ht="48" x14ac:dyDescent="0.2">
      <c r="A749" s="35" t="s">
        <v>1903</v>
      </c>
      <c r="B749" s="173" t="s">
        <v>1103</v>
      </c>
      <c r="C749" s="36" t="s">
        <v>860</v>
      </c>
      <c r="D749" s="19" t="s">
        <v>28</v>
      </c>
      <c r="E749" s="20">
        <v>1</v>
      </c>
      <c r="F749" s="21">
        <v>6021.5199999999995</v>
      </c>
      <c r="G749" s="21">
        <f t="shared" si="41"/>
        <v>6021.52</v>
      </c>
      <c r="H749" s="22"/>
    </row>
    <row r="750" spans="1:8" ht="36" x14ac:dyDescent="0.2">
      <c r="A750" s="35" t="s">
        <v>1904</v>
      </c>
      <c r="B750" s="173" t="s">
        <v>1104</v>
      </c>
      <c r="C750" s="36" t="s">
        <v>861</v>
      </c>
      <c r="D750" s="19" t="s">
        <v>28</v>
      </c>
      <c r="E750" s="20">
        <v>1</v>
      </c>
      <c r="F750" s="21">
        <v>4416.7700000000004</v>
      </c>
      <c r="G750" s="21">
        <f t="shared" si="41"/>
        <v>4416.7700000000004</v>
      </c>
      <c r="H750" s="22"/>
    </row>
    <row r="751" spans="1:8" ht="36" x14ac:dyDescent="0.2">
      <c r="A751" s="35" t="s">
        <v>1905</v>
      </c>
      <c r="B751" s="173" t="s">
        <v>1105</v>
      </c>
      <c r="C751" s="36" t="s">
        <v>862</v>
      </c>
      <c r="D751" s="19" t="s">
        <v>28</v>
      </c>
      <c r="E751" s="20">
        <v>1</v>
      </c>
      <c r="F751" s="21">
        <v>5584.79</v>
      </c>
      <c r="G751" s="21">
        <f t="shared" si="41"/>
        <v>5584.79</v>
      </c>
      <c r="H751" s="22"/>
    </row>
    <row r="752" spans="1:8" ht="36" x14ac:dyDescent="0.2">
      <c r="A752" s="35" t="s">
        <v>1906</v>
      </c>
      <c r="B752" s="173" t="s">
        <v>1106</v>
      </c>
      <c r="C752" s="36" t="s">
        <v>863</v>
      </c>
      <c r="D752" s="19" t="s">
        <v>28</v>
      </c>
      <c r="E752" s="20">
        <v>1</v>
      </c>
      <c r="F752" s="21">
        <v>7989.1399999999994</v>
      </c>
      <c r="G752" s="21">
        <f t="shared" si="41"/>
        <v>7989.14</v>
      </c>
      <c r="H752" s="22"/>
    </row>
    <row r="753" spans="1:8" ht="36" x14ac:dyDescent="0.2">
      <c r="A753" s="35" t="s">
        <v>2025</v>
      </c>
      <c r="B753" s="173" t="s">
        <v>1107</v>
      </c>
      <c r="C753" s="36" t="s">
        <v>864</v>
      </c>
      <c r="D753" s="19" t="s">
        <v>28</v>
      </c>
      <c r="E753" s="20">
        <v>1</v>
      </c>
      <c r="F753" s="21">
        <v>4728.9399999999996</v>
      </c>
      <c r="G753" s="21">
        <f t="shared" si="41"/>
        <v>4728.9399999999996</v>
      </c>
      <c r="H753" s="22"/>
    </row>
    <row r="754" spans="1:8" ht="36" x14ac:dyDescent="0.2">
      <c r="A754" s="35" t="s">
        <v>1907</v>
      </c>
      <c r="B754" s="173" t="s">
        <v>1108</v>
      </c>
      <c r="C754" s="36" t="s">
        <v>865</v>
      </c>
      <c r="D754" s="19" t="s">
        <v>28</v>
      </c>
      <c r="E754" s="20">
        <v>1</v>
      </c>
      <c r="F754" s="21">
        <v>8684.92</v>
      </c>
      <c r="G754" s="21">
        <f t="shared" si="41"/>
        <v>8684.92</v>
      </c>
      <c r="H754" s="22"/>
    </row>
    <row r="755" spans="1:8" ht="36" x14ac:dyDescent="0.2">
      <c r="A755" s="35" t="s">
        <v>1908</v>
      </c>
      <c r="B755" s="173" t="s">
        <v>1109</v>
      </c>
      <c r="C755" s="36" t="s">
        <v>866</v>
      </c>
      <c r="D755" s="19" t="s">
        <v>28</v>
      </c>
      <c r="E755" s="20">
        <v>1</v>
      </c>
      <c r="F755" s="21">
        <v>6726.9699999999993</v>
      </c>
      <c r="G755" s="21">
        <f t="shared" si="41"/>
        <v>6726.97</v>
      </c>
      <c r="H755" s="22"/>
    </row>
    <row r="756" spans="1:8" ht="36" x14ac:dyDescent="0.2">
      <c r="A756" s="35" t="s">
        <v>1909</v>
      </c>
      <c r="B756" s="173" t="s">
        <v>1110</v>
      </c>
      <c r="C756" s="36" t="s">
        <v>867</v>
      </c>
      <c r="D756" s="19" t="s">
        <v>28</v>
      </c>
      <c r="E756" s="20">
        <v>1</v>
      </c>
      <c r="F756" s="21">
        <v>6893.7099999999991</v>
      </c>
      <c r="G756" s="21">
        <f t="shared" si="41"/>
        <v>6893.71</v>
      </c>
      <c r="H756" s="22"/>
    </row>
    <row r="757" spans="1:8" ht="36" x14ac:dyDescent="0.2">
      <c r="A757" s="35" t="s">
        <v>1910</v>
      </c>
      <c r="B757" s="173" t="s">
        <v>1111</v>
      </c>
      <c r="C757" s="36" t="s">
        <v>868</v>
      </c>
      <c r="D757" s="19" t="s">
        <v>28</v>
      </c>
      <c r="E757" s="20">
        <v>1</v>
      </c>
      <c r="F757" s="21">
        <v>12552.16</v>
      </c>
      <c r="G757" s="21">
        <f t="shared" si="41"/>
        <v>12552.16</v>
      </c>
      <c r="H757" s="22"/>
    </row>
    <row r="758" spans="1:8" ht="36" x14ac:dyDescent="0.2">
      <c r="A758" s="35" t="s">
        <v>2026</v>
      </c>
      <c r="B758" s="173" t="s">
        <v>1112</v>
      </c>
      <c r="C758" s="36" t="s">
        <v>869</v>
      </c>
      <c r="D758" s="19" t="s">
        <v>28</v>
      </c>
      <c r="E758" s="20">
        <v>1</v>
      </c>
      <c r="F758" s="21">
        <v>10468.140000000001</v>
      </c>
      <c r="G758" s="21">
        <f t="shared" si="41"/>
        <v>10468.14</v>
      </c>
      <c r="H758" s="22"/>
    </row>
    <row r="759" spans="1:8" ht="36" x14ac:dyDescent="0.2">
      <c r="A759" s="35" t="s">
        <v>2027</v>
      </c>
      <c r="B759" s="173" t="s">
        <v>1113</v>
      </c>
      <c r="C759" s="36" t="s">
        <v>870</v>
      </c>
      <c r="D759" s="19" t="s">
        <v>28</v>
      </c>
      <c r="E759" s="20">
        <v>1</v>
      </c>
      <c r="F759" s="21">
        <v>6011.0099999999993</v>
      </c>
      <c r="G759" s="21">
        <f t="shared" si="41"/>
        <v>6011.01</v>
      </c>
      <c r="H759" s="22"/>
    </row>
    <row r="760" spans="1:8" ht="48" x14ac:dyDescent="0.2">
      <c r="A760" s="35" t="s">
        <v>2028</v>
      </c>
      <c r="B760" s="173" t="s">
        <v>1114</v>
      </c>
      <c r="C760" s="36" t="s">
        <v>871</v>
      </c>
      <c r="D760" s="19" t="s">
        <v>28</v>
      </c>
      <c r="E760" s="20">
        <v>1</v>
      </c>
      <c r="F760" s="21">
        <v>4811.46</v>
      </c>
      <c r="G760" s="21">
        <f t="shared" si="41"/>
        <v>4811.46</v>
      </c>
      <c r="H760" s="22"/>
    </row>
    <row r="761" spans="1:8" ht="48" x14ac:dyDescent="0.2">
      <c r="A761" s="35" t="s">
        <v>2029</v>
      </c>
      <c r="B761" s="173" t="s">
        <v>1115</v>
      </c>
      <c r="C761" s="36" t="s">
        <v>872</v>
      </c>
      <c r="D761" s="19" t="s">
        <v>28</v>
      </c>
      <c r="E761" s="20">
        <v>1</v>
      </c>
      <c r="F761" s="21">
        <v>14055.19</v>
      </c>
      <c r="G761" s="21">
        <f t="shared" si="41"/>
        <v>14055.19</v>
      </c>
      <c r="H761" s="22"/>
    </row>
    <row r="762" spans="1:8" ht="48" x14ac:dyDescent="0.2">
      <c r="A762" s="35" t="s">
        <v>2030</v>
      </c>
      <c r="B762" s="173" t="s">
        <v>1116</v>
      </c>
      <c r="C762" s="36" t="s">
        <v>873</v>
      </c>
      <c r="D762" s="19" t="s">
        <v>28</v>
      </c>
      <c r="E762" s="20">
        <v>1</v>
      </c>
      <c r="F762" s="21">
        <v>5853.79</v>
      </c>
      <c r="G762" s="21">
        <f t="shared" si="41"/>
        <v>5853.79</v>
      </c>
      <c r="H762" s="22"/>
    </row>
    <row r="763" spans="1:8" ht="48" x14ac:dyDescent="0.2">
      <c r="A763" s="35" t="s">
        <v>2031</v>
      </c>
      <c r="B763" s="173" t="s">
        <v>1117</v>
      </c>
      <c r="C763" s="36" t="s">
        <v>874</v>
      </c>
      <c r="D763" s="19" t="s">
        <v>28</v>
      </c>
      <c r="E763" s="20">
        <v>1</v>
      </c>
      <c r="F763" s="21">
        <v>5853.79</v>
      </c>
      <c r="G763" s="21">
        <f t="shared" si="41"/>
        <v>5853.79</v>
      </c>
      <c r="H763" s="22"/>
    </row>
    <row r="764" spans="1:8" ht="48" x14ac:dyDescent="0.2">
      <c r="A764" s="35" t="s">
        <v>1911</v>
      </c>
      <c r="B764" s="173" t="s">
        <v>1118</v>
      </c>
      <c r="C764" s="36" t="s">
        <v>875</v>
      </c>
      <c r="D764" s="19" t="s">
        <v>28</v>
      </c>
      <c r="E764" s="20">
        <v>1</v>
      </c>
      <c r="F764" s="21">
        <v>5853.79</v>
      </c>
      <c r="G764" s="21">
        <f t="shared" si="41"/>
        <v>5853.79</v>
      </c>
      <c r="H764" s="22"/>
    </row>
    <row r="765" spans="1:8" ht="36" x14ac:dyDescent="0.2">
      <c r="A765" s="35" t="s">
        <v>1912</v>
      </c>
      <c r="B765" s="173" t="s">
        <v>1119</v>
      </c>
      <c r="C765" s="36" t="s">
        <v>876</v>
      </c>
      <c r="D765" s="19" t="s">
        <v>28</v>
      </c>
      <c r="E765" s="20">
        <v>1</v>
      </c>
      <c r="F765" s="21">
        <v>5853.79</v>
      </c>
      <c r="G765" s="21">
        <f t="shared" si="41"/>
        <v>5853.79</v>
      </c>
      <c r="H765" s="22"/>
    </row>
    <row r="766" spans="1:8" ht="48" x14ac:dyDescent="0.2">
      <c r="A766" s="35" t="s">
        <v>1913</v>
      </c>
      <c r="B766" s="173" t="s">
        <v>1120</v>
      </c>
      <c r="C766" s="36" t="s">
        <v>877</v>
      </c>
      <c r="D766" s="19" t="s">
        <v>28</v>
      </c>
      <c r="E766" s="20">
        <v>1</v>
      </c>
      <c r="F766" s="21">
        <v>5529.9</v>
      </c>
      <c r="G766" s="21">
        <f t="shared" si="41"/>
        <v>5529.9</v>
      </c>
      <c r="H766" s="22"/>
    </row>
    <row r="767" spans="1:8" ht="48" x14ac:dyDescent="0.2">
      <c r="A767" s="35" t="s">
        <v>1914</v>
      </c>
      <c r="B767" s="173" t="s">
        <v>1121</v>
      </c>
      <c r="C767" s="36" t="s">
        <v>878</v>
      </c>
      <c r="D767" s="19" t="s">
        <v>28</v>
      </c>
      <c r="E767" s="20">
        <v>1</v>
      </c>
      <c r="F767" s="21">
        <v>5529.9</v>
      </c>
      <c r="G767" s="21">
        <f t="shared" si="41"/>
        <v>5529.9</v>
      </c>
      <c r="H767" s="22"/>
    </row>
    <row r="768" spans="1:8" ht="48" x14ac:dyDescent="0.2">
      <c r="A768" s="35" t="s">
        <v>1915</v>
      </c>
      <c r="B768" s="173" t="s">
        <v>1122</v>
      </c>
      <c r="C768" s="36" t="s">
        <v>879</v>
      </c>
      <c r="D768" s="19" t="s">
        <v>28</v>
      </c>
      <c r="E768" s="20">
        <v>1</v>
      </c>
      <c r="F768" s="21">
        <v>6640.23</v>
      </c>
      <c r="G768" s="21">
        <f t="shared" si="41"/>
        <v>6640.23</v>
      </c>
      <c r="H768" s="22"/>
    </row>
    <row r="769" spans="1:8" ht="36" x14ac:dyDescent="0.2">
      <c r="A769" s="35" t="s">
        <v>1916</v>
      </c>
      <c r="B769" s="173" t="s">
        <v>1123</v>
      </c>
      <c r="C769" s="36" t="s">
        <v>880</v>
      </c>
      <c r="D769" s="19" t="s">
        <v>28</v>
      </c>
      <c r="E769" s="20">
        <v>1</v>
      </c>
      <c r="F769" s="21">
        <v>5185.92</v>
      </c>
      <c r="G769" s="21">
        <f t="shared" si="41"/>
        <v>5185.92</v>
      </c>
      <c r="H769" s="22"/>
    </row>
    <row r="770" spans="1:8" ht="36" x14ac:dyDescent="0.2">
      <c r="A770" s="35" t="s">
        <v>1917</v>
      </c>
      <c r="B770" s="173" t="s">
        <v>1124</v>
      </c>
      <c r="C770" s="36" t="s">
        <v>881</v>
      </c>
      <c r="D770" s="19" t="s">
        <v>28</v>
      </c>
      <c r="E770" s="20">
        <v>1</v>
      </c>
      <c r="F770" s="21">
        <v>18682.62</v>
      </c>
      <c r="G770" s="21">
        <f t="shared" si="41"/>
        <v>18682.62</v>
      </c>
      <c r="H770" s="22"/>
    </row>
    <row r="771" spans="1:8" ht="48" x14ac:dyDescent="0.2">
      <c r="A771" s="35" t="s">
        <v>1918</v>
      </c>
      <c r="B771" s="173" t="s">
        <v>1125</v>
      </c>
      <c r="C771" s="36" t="s">
        <v>882</v>
      </c>
      <c r="D771" s="19" t="s">
        <v>28</v>
      </c>
      <c r="E771" s="20">
        <v>1</v>
      </c>
      <c r="F771" s="21">
        <v>3718.8299999999995</v>
      </c>
      <c r="G771" s="21">
        <f t="shared" si="41"/>
        <v>3718.83</v>
      </c>
      <c r="H771" s="22"/>
    </row>
    <row r="772" spans="1:8" ht="48" x14ac:dyDescent="0.2">
      <c r="A772" s="35" t="s">
        <v>1919</v>
      </c>
      <c r="B772" s="173" t="s">
        <v>1126</v>
      </c>
      <c r="C772" s="36" t="s">
        <v>883</v>
      </c>
      <c r="D772" s="19" t="s">
        <v>28</v>
      </c>
      <c r="E772" s="20">
        <v>1</v>
      </c>
      <c r="F772" s="21">
        <v>3929.5899999999997</v>
      </c>
      <c r="G772" s="21">
        <f t="shared" si="41"/>
        <v>3929.59</v>
      </c>
      <c r="H772" s="22"/>
    </row>
    <row r="773" spans="1:8" ht="48" x14ac:dyDescent="0.2">
      <c r="A773" s="35" t="s">
        <v>1920</v>
      </c>
      <c r="B773" s="173" t="s">
        <v>1127</v>
      </c>
      <c r="C773" s="36" t="s">
        <v>884</v>
      </c>
      <c r="D773" s="19" t="s">
        <v>28</v>
      </c>
      <c r="E773" s="20">
        <v>1</v>
      </c>
      <c r="F773" s="21">
        <v>3718.8299999999995</v>
      </c>
      <c r="G773" s="21">
        <f t="shared" si="41"/>
        <v>3718.83</v>
      </c>
      <c r="H773" s="22"/>
    </row>
    <row r="774" spans="1:8" ht="48" x14ac:dyDescent="0.2">
      <c r="A774" s="35" t="s">
        <v>1921</v>
      </c>
      <c r="B774" s="173" t="s">
        <v>1128</v>
      </c>
      <c r="C774" s="36" t="s">
        <v>885</v>
      </c>
      <c r="D774" s="19" t="s">
        <v>28</v>
      </c>
      <c r="E774" s="20">
        <v>1</v>
      </c>
      <c r="F774" s="21">
        <v>4001.68</v>
      </c>
      <c r="G774" s="21">
        <f t="shared" ref="G774:G788" si="42">ROUND(E774*F774,2)</f>
        <v>4001.68</v>
      </c>
      <c r="H774" s="22"/>
    </row>
    <row r="775" spans="1:8" ht="48" x14ac:dyDescent="0.2">
      <c r="A775" s="35" t="s">
        <v>1922</v>
      </c>
      <c r="B775" s="173" t="s">
        <v>1129</v>
      </c>
      <c r="C775" s="36" t="s">
        <v>886</v>
      </c>
      <c r="D775" s="19" t="s">
        <v>28</v>
      </c>
      <c r="E775" s="20">
        <v>1</v>
      </c>
      <c r="F775" s="21">
        <v>3965.6299999999997</v>
      </c>
      <c r="G775" s="21">
        <f t="shared" si="42"/>
        <v>3965.63</v>
      </c>
      <c r="H775" s="22"/>
    </row>
    <row r="776" spans="1:8" ht="48" x14ac:dyDescent="0.2">
      <c r="A776" s="35" t="s">
        <v>2032</v>
      </c>
      <c r="B776" s="173" t="s">
        <v>1130</v>
      </c>
      <c r="C776" s="36" t="s">
        <v>887</v>
      </c>
      <c r="D776" s="19" t="s">
        <v>28</v>
      </c>
      <c r="E776" s="20">
        <v>1</v>
      </c>
      <c r="F776" s="21">
        <v>3802.9399999999996</v>
      </c>
      <c r="G776" s="21">
        <f t="shared" si="42"/>
        <v>3802.94</v>
      </c>
      <c r="H776" s="22"/>
    </row>
    <row r="777" spans="1:8" ht="48" x14ac:dyDescent="0.2">
      <c r="A777" s="35" t="s">
        <v>1923</v>
      </c>
      <c r="B777" s="173" t="s">
        <v>1131</v>
      </c>
      <c r="C777" s="196" t="s">
        <v>2057</v>
      </c>
      <c r="D777" s="45" t="s">
        <v>28</v>
      </c>
      <c r="E777" s="197">
        <v>1</v>
      </c>
      <c r="F777" s="21">
        <v>444.72</v>
      </c>
      <c r="G777" s="21">
        <f t="shared" si="42"/>
        <v>444.72</v>
      </c>
      <c r="H777" s="22"/>
    </row>
    <row r="778" spans="1:8" ht="24" x14ac:dyDescent="0.2">
      <c r="A778" s="35" t="s">
        <v>1924</v>
      </c>
      <c r="B778" s="173" t="s">
        <v>1132</v>
      </c>
      <c r="C778" s="36" t="s">
        <v>2058</v>
      </c>
      <c r="D778" s="19" t="s">
        <v>28</v>
      </c>
      <c r="E778" s="20">
        <v>1</v>
      </c>
      <c r="F778" s="21">
        <v>185.25</v>
      </c>
      <c r="G778" s="21">
        <f t="shared" si="42"/>
        <v>185.25</v>
      </c>
      <c r="H778" s="22"/>
    </row>
    <row r="779" spans="1:8" ht="24" x14ac:dyDescent="0.2">
      <c r="A779" s="35" t="s">
        <v>2033</v>
      </c>
      <c r="B779" s="173" t="s">
        <v>1133</v>
      </c>
      <c r="C779" s="36" t="s">
        <v>743</v>
      </c>
      <c r="D779" s="19" t="s">
        <v>28</v>
      </c>
      <c r="E779" s="20">
        <v>1</v>
      </c>
      <c r="F779" s="21">
        <v>680.53</v>
      </c>
      <c r="G779" s="21">
        <f t="shared" si="42"/>
        <v>680.53</v>
      </c>
      <c r="H779" s="22"/>
    </row>
    <row r="780" spans="1:8" ht="24" x14ac:dyDescent="0.2">
      <c r="A780" s="35" t="s">
        <v>2034</v>
      </c>
      <c r="B780" s="173" t="s">
        <v>1134</v>
      </c>
      <c r="C780" s="36" t="s">
        <v>2122</v>
      </c>
      <c r="D780" s="19" t="s">
        <v>28</v>
      </c>
      <c r="E780" s="20">
        <v>1</v>
      </c>
      <c r="F780" s="21">
        <v>127024.07999999999</v>
      </c>
      <c r="G780" s="21">
        <f t="shared" si="42"/>
        <v>127024.08</v>
      </c>
      <c r="H780" s="22"/>
    </row>
    <row r="781" spans="1:8" ht="108" x14ac:dyDescent="0.2">
      <c r="A781" s="35" t="s">
        <v>2035</v>
      </c>
      <c r="B781" s="173" t="s">
        <v>1135</v>
      </c>
      <c r="C781" s="36" t="s">
        <v>830</v>
      </c>
      <c r="D781" s="19" t="s">
        <v>28</v>
      </c>
      <c r="E781" s="20">
        <v>1</v>
      </c>
      <c r="F781" s="21">
        <v>36897.69</v>
      </c>
      <c r="G781" s="21">
        <f t="shared" si="42"/>
        <v>36897.69</v>
      </c>
      <c r="H781" s="22"/>
    </row>
    <row r="782" spans="1:8" ht="96" x14ac:dyDescent="0.2">
      <c r="A782" s="35" t="s">
        <v>1925</v>
      </c>
      <c r="B782" s="173" t="s">
        <v>1136</v>
      </c>
      <c r="C782" s="36" t="s">
        <v>2054</v>
      </c>
      <c r="D782" s="19" t="s">
        <v>28</v>
      </c>
      <c r="E782" s="20">
        <v>1</v>
      </c>
      <c r="F782" s="21">
        <v>30813.77</v>
      </c>
      <c r="G782" s="21">
        <f t="shared" si="42"/>
        <v>30813.77</v>
      </c>
      <c r="H782" s="22"/>
    </row>
    <row r="783" spans="1:8" ht="60" x14ac:dyDescent="0.2">
      <c r="A783" s="35" t="s">
        <v>1926</v>
      </c>
      <c r="B783" s="173" t="s">
        <v>242</v>
      </c>
      <c r="C783" s="36" t="s">
        <v>251</v>
      </c>
      <c r="D783" s="19" t="s">
        <v>68</v>
      </c>
      <c r="E783" s="20">
        <v>532</v>
      </c>
      <c r="F783" s="21">
        <v>6.88</v>
      </c>
      <c r="G783" s="21">
        <f t="shared" si="42"/>
        <v>3660.16</v>
      </c>
      <c r="H783" s="22"/>
    </row>
    <row r="784" spans="1:8" ht="24" x14ac:dyDescent="0.2">
      <c r="A784" s="35" t="s">
        <v>1927</v>
      </c>
      <c r="B784" s="173" t="s">
        <v>329</v>
      </c>
      <c r="C784" s="36" t="s">
        <v>89</v>
      </c>
      <c r="D784" s="19" t="s">
        <v>68</v>
      </c>
      <c r="E784" s="20">
        <v>133</v>
      </c>
      <c r="F784" s="21">
        <v>58.41</v>
      </c>
      <c r="G784" s="21">
        <f t="shared" si="42"/>
        <v>7768.53</v>
      </c>
      <c r="H784" s="22"/>
    </row>
    <row r="785" spans="1:8" ht="13.5" x14ac:dyDescent="0.2">
      <c r="A785" s="35" t="s">
        <v>1928</v>
      </c>
      <c r="B785" s="173" t="s">
        <v>254</v>
      </c>
      <c r="C785" s="36" t="s">
        <v>88</v>
      </c>
      <c r="D785" s="19" t="s">
        <v>68</v>
      </c>
      <c r="E785" s="20">
        <v>632</v>
      </c>
      <c r="F785" s="21">
        <v>29.86</v>
      </c>
      <c r="G785" s="21">
        <f t="shared" si="42"/>
        <v>18871.52</v>
      </c>
      <c r="H785" s="22"/>
    </row>
    <row r="786" spans="1:8" ht="37.5" x14ac:dyDescent="0.2">
      <c r="A786" s="35" t="s">
        <v>1929</v>
      </c>
      <c r="B786" s="173" t="s">
        <v>116</v>
      </c>
      <c r="C786" s="36" t="s">
        <v>72</v>
      </c>
      <c r="D786" s="19" t="s">
        <v>73</v>
      </c>
      <c r="E786" s="20">
        <v>50</v>
      </c>
      <c r="F786" s="21">
        <v>0.56000000000000005</v>
      </c>
      <c r="G786" s="21">
        <f t="shared" si="42"/>
        <v>28</v>
      </c>
      <c r="H786" s="22"/>
    </row>
    <row r="787" spans="1:8" ht="36" x14ac:dyDescent="0.2">
      <c r="A787" s="35" t="s">
        <v>1930</v>
      </c>
      <c r="B787" s="173" t="s">
        <v>371</v>
      </c>
      <c r="C787" s="36" t="s">
        <v>330</v>
      </c>
      <c r="D787" s="19" t="s">
        <v>74</v>
      </c>
      <c r="E787" s="20">
        <v>500</v>
      </c>
      <c r="F787" s="21">
        <v>0.78</v>
      </c>
      <c r="G787" s="21">
        <f t="shared" si="42"/>
        <v>390</v>
      </c>
      <c r="H787" s="22"/>
    </row>
    <row r="788" spans="1:8" ht="36" x14ac:dyDescent="0.2">
      <c r="A788" s="35" t="s">
        <v>1931</v>
      </c>
      <c r="B788" s="173" t="s">
        <v>1042</v>
      </c>
      <c r="C788" s="36" t="s">
        <v>342</v>
      </c>
      <c r="D788" s="19" t="s">
        <v>28</v>
      </c>
      <c r="E788" s="20">
        <v>1</v>
      </c>
      <c r="F788" s="21">
        <v>21155.199999999997</v>
      </c>
      <c r="G788" s="21">
        <f t="shared" si="42"/>
        <v>21155.200000000001</v>
      </c>
      <c r="H788" s="22"/>
    </row>
    <row r="789" spans="1:8" x14ac:dyDescent="0.2">
      <c r="A789" s="35"/>
      <c r="B789" s="173"/>
      <c r="C789" s="36"/>
      <c r="D789" s="19"/>
      <c r="E789" s="20"/>
      <c r="F789" s="21"/>
      <c r="G789" s="21"/>
      <c r="H789" s="22"/>
    </row>
    <row r="790" spans="1:8" x14ac:dyDescent="0.2">
      <c r="A790" s="35"/>
      <c r="B790" s="173"/>
      <c r="C790" s="36"/>
      <c r="D790" s="19"/>
      <c r="E790" s="20"/>
      <c r="F790" s="21"/>
      <c r="G790" s="21"/>
      <c r="H790" s="22"/>
    </row>
    <row r="791" spans="1:8" ht="24" x14ac:dyDescent="0.2">
      <c r="A791" s="29" t="s">
        <v>1932</v>
      </c>
      <c r="B791" s="172"/>
      <c r="C791" s="30" t="s">
        <v>300</v>
      </c>
      <c r="D791" s="155"/>
      <c r="E791" s="156"/>
      <c r="F791" s="157"/>
      <c r="G791" s="157"/>
      <c r="H791" s="34"/>
    </row>
    <row r="792" spans="1:8" ht="24" x14ac:dyDescent="0.2">
      <c r="A792" s="35" t="s">
        <v>2036</v>
      </c>
      <c r="B792" s="173" t="s">
        <v>311</v>
      </c>
      <c r="C792" s="36" t="s">
        <v>301</v>
      </c>
      <c r="D792" s="19" t="s">
        <v>12</v>
      </c>
      <c r="E792" s="20">
        <v>140</v>
      </c>
      <c r="F792" s="21">
        <v>29.85</v>
      </c>
      <c r="G792" s="21">
        <f t="shared" ref="G792:G805" si="43">ROUND(E792*F792,2)</f>
        <v>4179</v>
      </c>
      <c r="H792" s="22"/>
    </row>
    <row r="793" spans="1:8" ht="24" x14ac:dyDescent="0.2">
      <c r="A793" s="35" t="s">
        <v>2037</v>
      </c>
      <c r="B793" s="173" t="s">
        <v>312</v>
      </c>
      <c r="C793" s="36" t="s">
        <v>302</v>
      </c>
      <c r="D793" s="19" t="s">
        <v>12</v>
      </c>
      <c r="E793" s="20">
        <v>77</v>
      </c>
      <c r="F793" s="21">
        <v>47.5</v>
      </c>
      <c r="G793" s="21">
        <f t="shared" si="43"/>
        <v>3657.5</v>
      </c>
      <c r="H793" s="22"/>
    </row>
    <row r="794" spans="1:8" ht="24" x14ac:dyDescent="0.2">
      <c r="A794" s="35" t="s">
        <v>2038</v>
      </c>
      <c r="B794" s="173" t="s">
        <v>1580</v>
      </c>
      <c r="C794" s="36" t="s">
        <v>1581</v>
      </c>
      <c r="D794" s="19" t="s">
        <v>12</v>
      </c>
      <c r="E794" s="20">
        <v>616</v>
      </c>
      <c r="F794" s="21">
        <v>60.8</v>
      </c>
      <c r="G794" s="21">
        <f t="shared" si="43"/>
        <v>37452.800000000003</v>
      </c>
      <c r="H794" s="22"/>
    </row>
    <row r="795" spans="1:8" ht="24" x14ac:dyDescent="0.2">
      <c r="A795" s="35" t="s">
        <v>2039</v>
      </c>
      <c r="B795" s="173" t="s">
        <v>313</v>
      </c>
      <c r="C795" s="36" t="s">
        <v>303</v>
      </c>
      <c r="D795" s="19" t="s">
        <v>12</v>
      </c>
      <c r="E795" s="20">
        <v>822</v>
      </c>
      <c r="F795" s="21">
        <v>78.38</v>
      </c>
      <c r="G795" s="21">
        <f t="shared" si="43"/>
        <v>64428.36</v>
      </c>
      <c r="H795" s="22"/>
    </row>
    <row r="796" spans="1:8" ht="24" x14ac:dyDescent="0.2">
      <c r="A796" s="35" t="s">
        <v>2040</v>
      </c>
      <c r="B796" s="173" t="s">
        <v>1137</v>
      </c>
      <c r="C796" s="36" t="s">
        <v>844</v>
      </c>
      <c r="D796" s="19" t="s">
        <v>12</v>
      </c>
      <c r="E796" s="20">
        <v>1671</v>
      </c>
      <c r="F796" s="21">
        <v>86.91</v>
      </c>
      <c r="G796" s="21">
        <f t="shared" si="43"/>
        <v>145226.60999999999</v>
      </c>
      <c r="H796" s="22"/>
    </row>
    <row r="797" spans="1:8" ht="24" x14ac:dyDescent="0.2">
      <c r="A797" s="35" t="s">
        <v>2041</v>
      </c>
      <c r="B797" s="173" t="s">
        <v>1138</v>
      </c>
      <c r="C797" s="36" t="s">
        <v>304</v>
      </c>
      <c r="D797" s="19" t="s">
        <v>28</v>
      </c>
      <c r="E797" s="20">
        <v>15</v>
      </c>
      <c r="F797" s="21">
        <v>250.19</v>
      </c>
      <c r="G797" s="21">
        <f t="shared" si="43"/>
        <v>3752.85</v>
      </c>
      <c r="H797" s="22"/>
    </row>
    <row r="798" spans="1:8" ht="48" x14ac:dyDescent="0.2">
      <c r="A798" s="35" t="s">
        <v>2042</v>
      </c>
      <c r="B798" s="173" t="s">
        <v>1139</v>
      </c>
      <c r="C798" s="36" t="s">
        <v>715</v>
      </c>
      <c r="D798" s="19" t="s">
        <v>28</v>
      </c>
      <c r="E798" s="20">
        <v>62</v>
      </c>
      <c r="F798" s="21">
        <v>238.2</v>
      </c>
      <c r="G798" s="21">
        <f t="shared" si="43"/>
        <v>14768.4</v>
      </c>
      <c r="H798" s="22"/>
    </row>
    <row r="799" spans="1:8" ht="36" x14ac:dyDescent="0.2">
      <c r="A799" s="35" t="s">
        <v>2043</v>
      </c>
      <c r="B799" s="173" t="s">
        <v>1140</v>
      </c>
      <c r="C799" s="36" t="s">
        <v>845</v>
      </c>
      <c r="D799" s="19" t="s">
        <v>28</v>
      </c>
      <c r="E799" s="20">
        <v>1</v>
      </c>
      <c r="F799" s="21">
        <v>662.95</v>
      </c>
      <c r="G799" s="21">
        <f t="shared" si="43"/>
        <v>662.95</v>
      </c>
      <c r="H799" s="22"/>
    </row>
    <row r="800" spans="1:8" ht="36" x14ac:dyDescent="0.2">
      <c r="A800" s="35" t="s">
        <v>2044</v>
      </c>
      <c r="B800" s="173" t="s">
        <v>1141</v>
      </c>
      <c r="C800" s="36" t="s">
        <v>846</v>
      </c>
      <c r="D800" s="19" t="s">
        <v>28</v>
      </c>
      <c r="E800" s="20">
        <v>15</v>
      </c>
      <c r="F800" s="21">
        <v>803.17000000000007</v>
      </c>
      <c r="G800" s="21">
        <f t="shared" si="43"/>
        <v>12047.55</v>
      </c>
      <c r="H800" s="22"/>
    </row>
    <row r="801" spans="1:8" ht="24" x14ac:dyDescent="0.2">
      <c r="A801" s="35" t="s">
        <v>2045</v>
      </c>
      <c r="B801" s="173" t="s">
        <v>1142</v>
      </c>
      <c r="C801" s="36" t="s">
        <v>343</v>
      </c>
      <c r="D801" s="19" t="s">
        <v>305</v>
      </c>
      <c r="E801" s="20">
        <v>178</v>
      </c>
      <c r="F801" s="21">
        <v>48.04</v>
      </c>
      <c r="G801" s="21">
        <f t="shared" si="43"/>
        <v>8551.1200000000008</v>
      </c>
      <c r="H801" s="22"/>
    </row>
    <row r="802" spans="1:8" ht="24" x14ac:dyDescent="0.2">
      <c r="A802" s="35" t="s">
        <v>2046</v>
      </c>
      <c r="B802" s="173" t="s">
        <v>1143</v>
      </c>
      <c r="C802" s="36" t="s">
        <v>306</v>
      </c>
      <c r="D802" s="19" t="s">
        <v>28</v>
      </c>
      <c r="E802" s="20">
        <v>50</v>
      </c>
      <c r="F802" s="21">
        <v>12.18</v>
      </c>
      <c r="G802" s="21">
        <f t="shared" si="43"/>
        <v>609</v>
      </c>
      <c r="H802" s="22"/>
    </row>
    <row r="803" spans="1:8" ht="24" x14ac:dyDescent="0.2">
      <c r="A803" s="35" t="s">
        <v>2047</v>
      </c>
      <c r="B803" s="173" t="s">
        <v>919</v>
      </c>
      <c r="C803" s="36" t="s">
        <v>716</v>
      </c>
      <c r="D803" s="19" t="s">
        <v>28</v>
      </c>
      <c r="E803" s="20">
        <v>114</v>
      </c>
      <c r="F803" s="21">
        <v>19.84</v>
      </c>
      <c r="G803" s="21">
        <f t="shared" si="43"/>
        <v>2261.7600000000002</v>
      </c>
      <c r="H803" s="22"/>
    </row>
    <row r="804" spans="1:8" ht="24" x14ac:dyDescent="0.2">
      <c r="A804" s="35" t="s">
        <v>2048</v>
      </c>
      <c r="B804" s="173" t="s">
        <v>329</v>
      </c>
      <c r="C804" s="36" t="s">
        <v>89</v>
      </c>
      <c r="D804" s="19" t="s">
        <v>68</v>
      </c>
      <c r="E804" s="20">
        <v>205</v>
      </c>
      <c r="F804" s="21">
        <v>58.41</v>
      </c>
      <c r="G804" s="21">
        <f t="shared" si="43"/>
        <v>11974.05</v>
      </c>
      <c r="H804" s="22"/>
    </row>
    <row r="805" spans="1:8" ht="13.5" x14ac:dyDescent="0.2">
      <c r="A805" s="35" t="s">
        <v>2049</v>
      </c>
      <c r="B805" s="173" t="s">
        <v>254</v>
      </c>
      <c r="C805" s="36" t="s">
        <v>88</v>
      </c>
      <c r="D805" s="19" t="s">
        <v>68</v>
      </c>
      <c r="E805" s="20">
        <v>203</v>
      </c>
      <c r="F805" s="21">
        <v>29.86</v>
      </c>
      <c r="G805" s="21">
        <f t="shared" si="43"/>
        <v>6061.58</v>
      </c>
      <c r="H805" s="22"/>
    </row>
    <row r="806" spans="1:8" x14ac:dyDescent="0.2">
      <c r="A806" s="35"/>
      <c r="B806" s="173"/>
      <c r="C806" s="36"/>
      <c r="D806" s="19"/>
      <c r="E806" s="20"/>
      <c r="F806" s="21"/>
      <c r="G806" s="21"/>
      <c r="H806" s="22"/>
    </row>
    <row r="807" spans="1:8" x14ac:dyDescent="0.2">
      <c r="A807" s="35"/>
      <c r="B807" s="173"/>
      <c r="C807" s="36"/>
      <c r="D807" s="19"/>
      <c r="E807" s="20"/>
      <c r="F807" s="21"/>
      <c r="G807" s="21"/>
      <c r="H807" s="22"/>
    </row>
    <row r="808" spans="1:8" ht="24" x14ac:dyDescent="0.2">
      <c r="A808" s="29" t="s">
        <v>1934</v>
      </c>
      <c r="B808" s="172"/>
      <c r="C808" s="30" t="s">
        <v>307</v>
      </c>
      <c r="D808" s="155"/>
      <c r="E808" s="156"/>
      <c r="F808" s="157"/>
      <c r="G808" s="157"/>
      <c r="H808" s="34"/>
    </row>
    <row r="809" spans="1:8" ht="36" x14ac:dyDescent="0.2">
      <c r="A809" s="35" t="s">
        <v>1935</v>
      </c>
      <c r="B809" s="173" t="s">
        <v>1144</v>
      </c>
      <c r="C809" s="36" t="s">
        <v>847</v>
      </c>
      <c r="D809" s="19" t="s">
        <v>12</v>
      </c>
      <c r="E809" s="20">
        <v>356</v>
      </c>
      <c r="F809" s="21">
        <v>213.85</v>
      </c>
      <c r="G809" s="21">
        <f t="shared" ref="G809:G834" si="44">ROUND(E809*F809,2)</f>
        <v>76130.600000000006</v>
      </c>
      <c r="H809" s="22"/>
    </row>
    <row r="810" spans="1:8" ht="24" x14ac:dyDescent="0.2">
      <c r="A810" s="35" t="s">
        <v>1936</v>
      </c>
      <c r="B810" s="173" t="s">
        <v>1145</v>
      </c>
      <c r="C810" s="36" t="s">
        <v>310</v>
      </c>
      <c r="D810" s="19" t="s">
        <v>28</v>
      </c>
      <c r="E810" s="20">
        <v>1</v>
      </c>
      <c r="F810" s="21">
        <v>233.56</v>
      </c>
      <c r="G810" s="21">
        <f t="shared" si="44"/>
        <v>233.56</v>
      </c>
      <c r="H810" s="22"/>
    </row>
    <row r="811" spans="1:8" ht="120" x14ac:dyDescent="0.2">
      <c r="A811" s="35" t="s">
        <v>1937</v>
      </c>
      <c r="B811" s="173" t="s">
        <v>1146</v>
      </c>
      <c r="C811" s="36" t="s">
        <v>920</v>
      </c>
      <c r="D811" s="19" t="s">
        <v>28</v>
      </c>
      <c r="E811" s="20">
        <v>15</v>
      </c>
      <c r="F811" s="21">
        <v>1220.33</v>
      </c>
      <c r="G811" s="21">
        <f t="shared" si="44"/>
        <v>18304.95</v>
      </c>
      <c r="H811" s="22"/>
    </row>
    <row r="812" spans="1:8" ht="24" x14ac:dyDescent="0.2">
      <c r="A812" s="35" t="s">
        <v>1938</v>
      </c>
      <c r="B812" s="173" t="s">
        <v>1147</v>
      </c>
      <c r="C812" s="36" t="s">
        <v>308</v>
      </c>
      <c r="D812" s="19" t="s">
        <v>28</v>
      </c>
      <c r="E812" s="20">
        <v>39</v>
      </c>
      <c r="F812" s="21">
        <v>193.82</v>
      </c>
      <c r="G812" s="21">
        <f t="shared" si="44"/>
        <v>7558.98</v>
      </c>
      <c r="H812" s="22"/>
    </row>
    <row r="813" spans="1:8" ht="24" x14ac:dyDescent="0.2">
      <c r="A813" s="35" t="s">
        <v>1939</v>
      </c>
      <c r="B813" s="173" t="s">
        <v>1148</v>
      </c>
      <c r="C813" s="36" t="s">
        <v>717</v>
      </c>
      <c r="D813" s="19" t="s">
        <v>28</v>
      </c>
      <c r="E813" s="20">
        <v>1</v>
      </c>
      <c r="F813" s="21">
        <v>5778.99</v>
      </c>
      <c r="G813" s="21">
        <f t="shared" si="44"/>
        <v>5778.99</v>
      </c>
      <c r="H813" s="22"/>
    </row>
    <row r="814" spans="1:8" ht="48" x14ac:dyDescent="0.2">
      <c r="A814" s="35" t="s">
        <v>1940</v>
      </c>
      <c r="B814" s="173" t="s">
        <v>1149</v>
      </c>
      <c r="C814" s="36" t="s">
        <v>309</v>
      </c>
      <c r="D814" s="19" t="s">
        <v>28</v>
      </c>
      <c r="E814" s="20">
        <v>40</v>
      </c>
      <c r="F814" s="21">
        <v>29.75</v>
      </c>
      <c r="G814" s="21">
        <f t="shared" si="44"/>
        <v>1190</v>
      </c>
      <c r="H814" s="22"/>
    </row>
    <row r="815" spans="1:8" ht="36" x14ac:dyDescent="0.2">
      <c r="A815" s="35" t="s">
        <v>1941</v>
      </c>
      <c r="B815" s="173" t="s">
        <v>1150</v>
      </c>
      <c r="C815" s="36" t="s">
        <v>718</v>
      </c>
      <c r="D815" s="19" t="s">
        <v>28</v>
      </c>
      <c r="E815" s="20">
        <v>15</v>
      </c>
      <c r="F815" s="21">
        <v>29.75</v>
      </c>
      <c r="G815" s="21">
        <f t="shared" si="44"/>
        <v>446.25</v>
      </c>
      <c r="H815" s="22"/>
    </row>
    <row r="816" spans="1:8" ht="24" x14ac:dyDescent="0.2">
      <c r="A816" s="35" t="s">
        <v>1942</v>
      </c>
      <c r="B816" s="173" t="s">
        <v>1151</v>
      </c>
      <c r="C816" s="36" t="s">
        <v>719</v>
      </c>
      <c r="D816" s="19" t="s">
        <v>28</v>
      </c>
      <c r="E816" s="20">
        <v>55</v>
      </c>
      <c r="F816" s="21">
        <v>27.17</v>
      </c>
      <c r="G816" s="21">
        <f t="shared" si="44"/>
        <v>1494.35</v>
      </c>
      <c r="H816" s="22"/>
    </row>
    <row r="817" spans="1:8" ht="36" x14ac:dyDescent="0.2">
      <c r="A817" s="35" t="s">
        <v>1943</v>
      </c>
      <c r="B817" s="173" t="s">
        <v>1152</v>
      </c>
      <c r="C817" s="36" t="s">
        <v>720</v>
      </c>
      <c r="D817" s="19" t="s">
        <v>28</v>
      </c>
      <c r="E817" s="20">
        <v>33</v>
      </c>
      <c r="F817" s="21">
        <v>42.739999999999995</v>
      </c>
      <c r="G817" s="21">
        <f t="shared" si="44"/>
        <v>1410.42</v>
      </c>
      <c r="H817" s="22"/>
    </row>
    <row r="818" spans="1:8" ht="36" x14ac:dyDescent="0.2">
      <c r="A818" s="35" t="s">
        <v>1944</v>
      </c>
      <c r="B818" s="173" t="s">
        <v>1153</v>
      </c>
      <c r="C818" s="36" t="s">
        <v>721</v>
      </c>
      <c r="D818" s="19" t="s">
        <v>28</v>
      </c>
      <c r="E818" s="20">
        <v>10</v>
      </c>
      <c r="F818" s="21">
        <v>54.45</v>
      </c>
      <c r="G818" s="21">
        <f t="shared" si="44"/>
        <v>544.5</v>
      </c>
      <c r="H818" s="22"/>
    </row>
    <row r="819" spans="1:8" ht="36" x14ac:dyDescent="0.2">
      <c r="A819" s="35" t="s">
        <v>1945</v>
      </c>
      <c r="B819" s="173" t="s">
        <v>1154</v>
      </c>
      <c r="C819" s="36" t="s">
        <v>722</v>
      </c>
      <c r="D819" s="19" t="s">
        <v>28</v>
      </c>
      <c r="E819" s="20">
        <v>54</v>
      </c>
      <c r="F819" s="21">
        <v>27.25</v>
      </c>
      <c r="G819" s="21">
        <f t="shared" si="44"/>
        <v>1471.5</v>
      </c>
      <c r="H819" s="22"/>
    </row>
    <row r="820" spans="1:8" ht="36" x14ac:dyDescent="0.2">
      <c r="A820" s="35" t="s">
        <v>1946</v>
      </c>
      <c r="B820" s="173" t="s">
        <v>1155</v>
      </c>
      <c r="C820" s="36" t="s">
        <v>723</v>
      </c>
      <c r="D820" s="19" t="s">
        <v>28</v>
      </c>
      <c r="E820" s="20">
        <v>5</v>
      </c>
      <c r="F820" s="21">
        <v>27.25</v>
      </c>
      <c r="G820" s="21">
        <f t="shared" si="44"/>
        <v>136.25</v>
      </c>
      <c r="H820" s="22"/>
    </row>
    <row r="821" spans="1:8" ht="36" x14ac:dyDescent="0.2">
      <c r="A821" s="35" t="s">
        <v>1947</v>
      </c>
      <c r="B821" s="173" t="s">
        <v>1156</v>
      </c>
      <c r="C821" s="36" t="s">
        <v>724</v>
      </c>
      <c r="D821" s="19" t="s">
        <v>28</v>
      </c>
      <c r="E821" s="20">
        <v>9</v>
      </c>
      <c r="F821" s="21">
        <v>27.25</v>
      </c>
      <c r="G821" s="21">
        <f t="shared" si="44"/>
        <v>245.25</v>
      </c>
      <c r="H821" s="22"/>
    </row>
    <row r="822" spans="1:8" ht="36" x14ac:dyDescent="0.2">
      <c r="A822" s="35" t="s">
        <v>1948</v>
      </c>
      <c r="B822" s="173" t="s">
        <v>1157</v>
      </c>
      <c r="C822" s="36" t="s">
        <v>725</v>
      </c>
      <c r="D822" s="19" t="s">
        <v>28</v>
      </c>
      <c r="E822" s="20">
        <v>1</v>
      </c>
      <c r="F822" s="21">
        <v>27.25</v>
      </c>
      <c r="G822" s="21">
        <f t="shared" si="44"/>
        <v>27.25</v>
      </c>
      <c r="H822" s="22"/>
    </row>
    <row r="823" spans="1:8" ht="36" x14ac:dyDescent="0.2">
      <c r="A823" s="35" t="s">
        <v>1949</v>
      </c>
      <c r="B823" s="173" t="s">
        <v>1158</v>
      </c>
      <c r="C823" s="36" t="s">
        <v>726</v>
      </c>
      <c r="D823" s="19" t="s">
        <v>28</v>
      </c>
      <c r="E823" s="20">
        <v>13</v>
      </c>
      <c r="F823" s="21">
        <v>27.25</v>
      </c>
      <c r="G823" s="21">
        <f t="shared" si="44"/>
        <v>354.25</v>
      </c>
      <c r="H823" s="22"/>
    </row>
    <row r="824" spans="1:8" ht="36" x14ac:dyDescent="0.2">
      <c r="A824" s="35" t="s">
        <v>1950</v>
      </c>
      <c r="B824" s="173" t="s">
        <v>1159</v>
      </c>
      <c r="C824" s="36" t="s">
        <v>727</v>
      </c>
      <c r="D824" s="19" t="s">
        <v>28</v>
      </c>
      <c r="E824" s="20">
        <v>13</v>
      </c>
      <c r="F824" s="21">
        <v>27.25</v>
      </c>
      <c r="G824" s="21">
        <f t="shared" si="44"/>
        <v>354.25</v>
      </c>
      <c r="H824" s="22"/>
    </row>
    <row r="825" spans="1:8" ht="48" x14ac:dyDescent="0.2">
      <c r="A825" s="35" t="s">
        <v>1951</v>
      </c>
      <c r="B825" s="173" t="s">
        <v>1160</v>
      </c>
      <c r="C825" s="36" t="s">
        <v>728</v>
      </c>
      <c r="D825" s="19" t="s">
        <v>28</v>
      </c>
      <c r="E825" s="20">
        <v>4</v>
      </c>
      <c r="F825" s="21">
        <v>27.25</v>
      </c>
      <c r="G825" s="21">
        <f t="shared" si="44"/>
        <v>109</v>
      </c>
      <c r="H825" s="22"/>
    </row>
    <row r="826" spans="1:8" ht="36" x14ac:dyDescent="0.2">
      <c r="A826" s="35" t="s">
        <v>1952</v>
      </c>
      <c r="B826" s="173" t="s">
        <v>1161</v>
      </c>
      <c r="C826" s="36" t="s">
        <v>729</v>
      </c>
      <c r="D826" s="19" t="s">
        <v>28</v>
      </c>
      <c r="E826" s="20">
        <v>1</v>
      </c>
      <c r="F826" s="21">
        <v>27.25</v>
      </c>
      <c r="G826" s="21">
        <f t="shared" si="44"/>
        <v>27.25</v>
      </c>
      <c r="H826" s="22"/>
    </row>
    <row r="827" spans="1:8" ht="48" x14ac:dyDescent="0.2">
      <c r="A827" s="35" t="s">
        <v>1953</v>
      </c>
      <c r="B827" s="173" t="s">
        <v>1162</v>
      </c>
      <c r="C827" s="36" t="s">
        <v>730</v>
      </c>
      <c r="D827" s="19" t="s">
        <v>28</v>
      </c>
      <c r="E827" s="20">
        <v>1</v>
      </c>
      <c r="F827" s="21">
        <v>2261.4499999999998</v>
      </c>
      <c r="G827" s="21">
        <f t="shared" si="44"/>
        <v>2261.4499999999998</v>
      </c>
      <c r="H827" s="22"/>
    </row>
    <row r="828" spans="1:8" ht="108" x14ac:dyDescent="0.2">
      <c r="A828" s="35" t="s">
        <v>1954</v>
      </c>
      <c r="B828" s="173" t="s">
        <v>1163</v>
      </c>
      <c r="C828" s="36" t="s">
        <v>731</v>
      </c>
      <c r="D828" s="19" t="s">
        <v>28</v>
      </c>
      <c r="E828" s="20">
        <v>1</v>
      </c>
      <c r="F828" s="21">
        <v>16755.830000000002</v>
      </c>
      <c r="G828" s="21">
        <f t="shared" si="44"/>
        <v>16755.830000000002</v>
      </c>
      <c r="H828" s="22"/>
    </row>
    <row r="829" spans="1:8" ht="24" x14ac:dyDescent="0.2">
      <c r="A829" s="35" t="s">
        <v>1955</v>
      </c>
      <c r="B829" s="173" t="s">
        <v>1164</v>
      </c>
      <c r="C829" s="36" t="s">
        <v>799</v>
      </c>
      <c r="D829" s="19" t="s">
        <v>28</v>
      </c>
      <c r="E829" s="20">
        <v>2</v>
      </c>
      <c r="F829" s="21">
        <v>171.65</v>
      </c>
      <c r="G829" s="21">
        <f t="shared" si="44"/>
        <v>343.3</v>
      </c>
      <c r="H829" s="22"/>
    </row>
    <row r="830" spans="1:8" ht="36" x14ac:dyDescent="0.2">
      <c r="A830" s="35" t="s">
        <v>1956</v>
      </c>
      <c r="B830" s="173" t="s">
        <v>124</v>
      </c>
      <c r="C830" s="36" t="s">
        <v>732</v>
      </c>
      <c r="D830" s="19" t="s">
        <v>67</v>
      </c>
      <c r="E830" s="20">
        <v>303</v>
      </c>
      <c r="F830" s="21">
        <v>21.88</v>
      </c>
      <c r="G830" s="21">
        <f t="shared" si="44"/>
        <v>6629.64</v>
      </c>
      <c r="H830" s="22"/>
    </row>
    <row r="831" spans="1:8" ht="48" x14ac:dyDescent="0.2">
      <c r="A831" s="35" t="s">
        <v>1957</v>
      </c>
      <c r="B831" s="173" t="s">
        <v>118</v>
      </c>
      <c r="C831" s="36" t="s">
        <v>848</v>
      </c>
      <c r="D831" s="19" t="s">
        <v>12</v>
      </c>
      <c r="E831" s="20">
        <v>54</v>
      </c>
      <c r="F831" s="21">
        <v>7.87</v>
      </c>
      <c r="G831" s="21">
        <f t="shared" si="44"/>
        <v>424.98</v>
      </c>
      <c r="H831" s="22"/>
    </row>
    <row r="832" spans="1:8" ht="24" x14ac:dyDescent="0.2">
      <c r="A832" s="35" t="s">
        <v>1958</v>
      </c>
      <c r="B832" s="173" t="s">
        <v>1165</v>
      </c>
      <c r="C832" s="36" t="s">
        <v>733</v>
      </c>
      <c r="D832" s="19" t="s">
        <v>28</v>
      </c>
      <c r="E832" s="20">
        <v>4</v>
      </c>
      <c r="F832" s="21">
        <v>99.65</v>
      </c>
      <c r="G832" s="21">
        <f t="shared" si="44"/>
        <v>398.6</v>
      </c>
      <c r="H832" s="22"/>
    </row>
    <row r="833" spans="1:8" ht="24" x14ac:dyDescent="0.2">
      <c r="A833" s="35" t="s">
        <v>1959</v>
      </c>
      <c r="B833" s="173" t="s">
        <v>329</v>
      </c>
      <c r="C833" s="36" t="s">
        <v>89</v>
      </c>
      <c r="D833" s="19" t="s">
        <v>734</v>
      </c>
      <c r="E833" s="20">
        <v>30</v>
      </c>
      <c r="F833" s="21">
        <v>58.41</v>
      </c>
      <c r="G833" s="21">
        <f t="shared" si="44"/>
        <v>1752.3</v>
      </c>
      <c r="H833" s="22"/>
    </row>
    <row r="834" spans="1:8" x14ac:dyDescent="0.2">
      <c r="A834" s="35" t="s">
        <v>1960</v>
      </c>
      <c r="B834" s="173" t="s">
        <v>254</v>
      </c>
      <c r="C834" s="36" t="s">
        <v>88</v>
      </c>
      <c r="D834" s="19" t="s">
        <v>734</v>
      </c>
      <c r="E834" s="20">
        <v>29</v>
      </c>
      <c r="F834" s="21">
        <v>29.86</v>
      </c>
      <c r="G834" s="21">
        <f t="shared" si="44"/>
        <v>865.94</v>
      </c>
      <c r="H834" s="22"/>
    </row>
    <row r="835" spans="1:8" x14ac:dyDescent="0.2">
      <c r="A835" s="35"/>
      <c r="B835" s="173"/>
      <c r="C835" s="36"/>
      <c r="D835" s="19"/>
      <c r="E835" s="20"/>
      <c r="F835" s="21"/>
      <c r="G835" s="21"/>
      <c r="H835" s="22"/>
    </row>
    <row r="836" spans="1:8" x14ac:dyDescent="0.2">
      <c r="A836" s="35"/>
      <c r="B836" s="173"/>
      <c r="C836" s="36"/>
      <c r="D836" s="19"/>
      <c r="E836" s="20"/>
      <c r="F836" s="21"/>
      <c r="G836" s="21"/>
      <c r="H836" s="22"/>
    </row>
    <row r="837" spans="1:8" ht="24" x14ac:dyDescent="0.2">
      <c r="A837" s="29" t="s">
        <v>1961</v>
      </c>
      <c r="B837" s="172"/>
      <c r="C837" s="30" t="s">
        <v>337</v>
      </c>
      <c r="D837" s="155"/>
      <c r="E837" s="156"/>
      <c r="F837" s="157"/>
      <c r="G837" s="157"/>
      <c r="H837" s="34"/>
    </row>
    <row r="838" spans="1:8" ht="84" x14ac:dyDescent="0.2">
      <c r="A838" s="35" t="s">
        <v>1962</v>
      </c>
      <c r="B838" s="173" t="s">
        <v>1166</v>
      </c>
      <c r="C838" s="36" t="s">
        <v>333</v>
      </c>
      <c r="D838" s="19" t="s">
        <v>12</v>
      </c>
      <c r="E838" s="20">
        <v>417</v>
      </c>
      <c r="F838" s="21">
        <v>8.2100000000000009</v>
      </c>
      <c r="G838" s="21">
        <f t="shared" ref="G838:G849" si="45">ROUND(E838*F838,2)</f>
        <v>3423.57</v>
      </c>
      <c r="H838" s="22"/>
    </row>
    <row r="839" spans="1:8" ht="36" x14ac:dyDescent="0.2">
      <c r="A839" s="35" t="s">
        <v>1963</v>
      </c>
      <c r="B839" s="173" t="s">
        <v>1010</v>
      </c>
      <c r="C839" s="36" t="s">
        <v>744</v>
      </c>
      <c r="D839" s="19" t="s">
        <v>12</v>
      </c>
      <c r="E839" s="20">
        <v>21</v>
      </c>
      <c r="F839" s="21">
        <v>13.7</v>
      </c>
      <c r="G839" s="21">
        <f t="shared" si="45"/>
        <v>287.7</v>
      </c>
      <c r="H839" s="22"/>
    </row>
    <row r="840" spans="1:8" ht="36" x14ac:dyDescent="0.2">
      <c r="A840" s="35" t="s">
        <v>1964</v>
      </c>
      <c r="B840" s="173" t="s">
        <v>1058</v>
      </c>
      <c r="C840" s="36" t="s">
        <v>745</v>
      </c>
      <c r="D840" s="19" t="s">
        <v>12</v>
      </c>
      <c r="E840" s="20">
        <v>396</v>
      </c>
      <c r="F840" s="21">
        <v>29.519999999999996</v>
      </c>
      <c r="G840" s="21">
        <f t="shared" si="45"/>
        <v>11689.92</v>
      </c>
      <c r="H840" s="22"/>
    </row>
    <row r="841" spans="1:8" ht="60" x14ac:dyDescent="0.2">
      <c r="A841" s="35" t="s">
        <v>1965</v>
      </c>
      <c r="B841" s="173" t="s">
        <v>705</v>
      </c>
      <c r="C841" s="36" t="s">
        <v>746</v>
      </c>
      <c r="D841" s="19" t="s">
        <v>28</v>
      </c>
      <c r="E841" s="20">
        <v>32</v>
      </c>
      <c r="F841" s="21">
        <v>28.59</v>
      </c>
      <c r="G841" s="21">
        <f t="shared" si="45"/>
        <v>914.88</v>
      </c>
      <c r="H841" s="22"/>
    </row>
    <row r="842" spans="1:8" x14ac:dyDescent="0.2">
      <c r="A842" s="35" t="s">
        <v>1966</v>
      </c>
      <c r="B842" s="173" t="s">
        <v>928</v>
      </c>
      <c r="C842" s="36" t="s">
        <v>334</v>
      </c>
      <c r="D842" s="19" t="s">
        <v>28</v>
      </c>
      <c r="E842" s="20">
        <v>2</v>
      </c>
      <c r="F842" s="21">
        <v>10.19</v>
      </c>
      <c r="G842" s="21">
        <f t="shared" si="45"/>
        <v>20.38</v>
      </c>
      <c r="H842" s="22"/>
    </row>
    <row r="843" spans="1:8" ht="36" x14ac:dyDescent="0.2">
      <c r="A843" s="35" t="s">
        <v>1967</v>
      </c>
      <c r="B843" s="173" t="s">
        <v>1167</v>
      </c>
      <c r="C843" s="36" t="s">
        <v>747</v>
      </c>
      <c r="D843" s="19" t="s">
        <v>28</v>
      </c>
      <c r="E843" s="20">
        <v>1</v>
      </c>
      <c r="F843" s="21">
        <v>7463.4</v>
      </c>
      <c r="G843" s="21">
        <f t="shared" si="45"/>
        <v>7463.4</v>
      </c>
      <c r="H843" s="22"/>
    </row>
    <row r="844" spans="1:8" ht="24" x14ac:dyDescent="0.2">
      <c r="A844" s="35" t="s">
        <v>1968</v>
      </c>
      <c r="B844" s="173" t="s">
        <v>1168</v>
      </c>
      <c r="C844" s="36" t="s">
        <v>841</v>
      </c>
      <c r="D844" s="19" t="s">
        <v>28</v>
      </c>
      <c r="E844" s="20">
        <v>2</v>
      </c>
      <c r="F844" s="21">
        <v>1673.26</v>
      </c>
      <c r="G844" s="21">
        <f t="shared" si="45"/>
        <v>3346.52</v>
      </c>
      <c r="H844" s="22"/>
    </row>
    <row r="845" spans="1:8" ht="24" x14ac:dyDescent="0.2">
      <c r="A845" s="35" t="s">
        <v>1969</v>
      </c>
      <c r="B845" s="173" t="s">
        <v>1169</v>
      </c>
      <c r="C845" s="36" t="s">
        <v>335</v>
      </c>
      <c r="D845" s="19" t="s">
        <v>28</v>
      </c>
      <c r="E845" s="20">
        <v>14</v>
      </c>
      <c r="F845" s="21">
        <v>413.59000000000003</v>
      </c>
      <c r="G845" s="21">
        <f t="shared" si="45"/>
        <v>5790.26</v>
      </c>
      <c r="H845" s="22"/>
    </row>
    <row r="846" spans="1:8" ht="24" x14ac:dyDescent="0.2">
      <c r="A846" s="35" t="s">
        <v>1970</v>
      </c>
      <c r="B846" s="173" t="s">
        <v>1170</v>
      </c>
      <c r="C846" s="36" t="s">
        <v>336</v>
      </c>
      <c r="D846" s="19" t="s">
        <v>28</v>
      </c>
      <c r="E846" s="20">
        <v>14</v>
      </c>
      <c r="F846" s="21">
        <v>407.74</v>
      </c>
      <c r="G846" s="21">
        <f t="shared" si="45"/>
        <v>5708.36</v>
      </c>
      <c r="H846" s="22"/>
    </row>
    <row r="847" spans="1:8" ht="24" x14ac:dyDescent="0.2">
      <c r="A847" s="35" t="s">
        <v>1971</v>
      </c>
      <c r="B847" s="173" t="s">
        <v>1171</v>
      </c>
      <c r="C847" s="36" t="s">
        <v>888</v>
      </c>
      <c r="D847" s="19" t="s">
        <v>28</v>
      </c>
      <c r="E847" s="20">
        <v>1</v>
      </c>
      <c r="F847" s="21">
        <v>364.8</v>
      </c>
      <c r="G847" s="21">
        <f t="shared" si="45"/>
        <v>364.8</v>
      </c>
      <c r="H847" s="22"/>
    </row>
    <row r="848" spans="1:8" ht="24" x14ac:dyDescent="0.2">
      <c r="A848" s="35" t="s">
        <v>1972</v>
      </c>
      <c r="B848" s="173" t="s">
        <v>1172</v>
      </c>
      <c r="C848" s="36" t="s">
        <v>748</v>
      </c>
      <c r="D848" s="19" t="s">
        <v>28</v>
      </c>
      <c r="E848" s="20">
        <v>1</v>
      </c>
      <c r="F848" s="21">
        <v>986.01</v>
      </c>
      <c r="G848" s="21">
        <f t="shared" si="45"/>
        <v>986.01</v>
      </c>
      <c r="H848" s="22"/>
    </row>
    <row r="849" spans="1:8" ht="24" x14ac:dyDescent="0.2">
      <c r="A849" s="35" t="s">
        <v>1973</v>
      </c>
      <c r="B849" s="173" t="s">
        <v>338</v>
      </c>
      <c r="C849" s="36" t="s">
        <v>344</v>
      </c>
      <c r="D849" s="19" t="s">
        <v>29</v>
      </c>
      <c r="E849" s="20">
        <v>0.64</v>
      </c>
      <c r="F849" s="21">
        <v>14.6</v>
      </c>
      <c r="G849" s="21">
        <f t="shared" si="45"/>
        <v>9.34</v>
      </c>
      <c r="H849" s="22"/>
    </row>
    <row r="850" spans="1:8" x14ac:dyDescent="0.2">
      <c r="A850" s="35"/>
      <c r="B850" s="173"/>
      <c r="C850" s="36"/>
      <c r="D850" s="19"/>
      <c r="E850" s="20"/>
      <c r="F850" s="21"/>
      <c r="G850" s="21"/>
      <c r="H850" s="22"/>
    </row>
    <row r="851" spans="1:8" x14ac:dyDescent="0.2">
      <c r="A851" s="35"/>
      <c r="B851" s="173"/>
      <c r="C851" s="36"/>
      <c r="D851" s="19"/>
      <c r="E851" s="20"/>
      <c r="F851" s="21"/>
      <c r="G851" s="21"/>
      <c r="H851" s="22"/>
    </row>
    <row r="852" spans="1:8" x14ac:dyDescent="0.2">
      <c r="A852" s="29" t="s">
        <v>1974</v>
      </c>
      <c r="B852" s="172"/>
      <c r="C852" s="30" t="s">
        <v>749</v>
      </c>
      <c r="D852" s="155"/>
      <c r="E852" s="156"/>
      <c r="F852" s="157"/>
      <c r="G852" s="157"/>
      <c r="H852" s="34"/>
    </row>
    <row r="853" spans="1:8" ht="72" x14ac:dyDescent="0.2">
      <c r="A853" s="35" t="s">
        <v>1975</v>
      </c>
      <c r="B853" s="173" t="s">
        <v>1173</v>
      </c>
      <c r="C853" s="36" t="s">
        <v>889</v>
      </c>
      <c r="D853" s="19" t="s">
        <v>12</v>
      </c>
      <c r="E853" s="20">
        <v>18</v>
      </c>
      <c r="F853" s="21">
        <v>26.52</v>
      </c>
      <c r="G853" s="21">
        <f t="shared" ref="G853:G868" si="46">ROUND(E853*F853,2)</f>
        <v>477.36</v>
      </c>
      <c r="H853" s="22"/>
    </row>
    <row r="854" spans="1:8" ht="72" x14ac:dyDescent="0.2">
      <c r="A854" s="35" t="s">
        <v>1976</v>
      </c>
      <c r="B854" s="173" t="s">
        <v>1174</v>
      </c>
      <c r="C854" s="36" t="s">
        <v>890</v>
      </c>
      <c r="D854" s="19" t="s">
        <v>12</v>
      </c>
      <c r="E854" s="20">
        <v>35</v>
      </c>
      <c r="F854" s="21">
        <v>39.14</v>
      </c>
      <c r="G854" s="21">
        <f t="shared" si="46"/>
        <v>1369.9</v>
      </c>
      <c r="H854" s="22"/>
    </row>
    <row r="855" spans="1:8" ht="24" x14ac:dyDescent="0.2">
      <c r="A855" s="35" t="s">
        <v>1977</v>
      </c>
      <c r="B855" s="173" t="s">
        <v>1175</v>
      </c>
      <c r="C855" s="36" t="s">
        <v>891</v>
      </c>
      <c r="D855" s="19" t="s">
        <v>28</v>
      </c>
      <c r="E855" s="20">
        <v>1</v>
      </c>
      <c r="F855" s="21">
        <v>856.7</v>
      </c>
      <c r="G855" s="21">
        <f t="shared" si="46"/>
        <v>856.7</v>
      </c>
      <c r="H855" s="22"/>
    </row>
    <row r="856" spans="1:8" ht="36" x14ac:dyDescent="0.2">
      <c r="A856" s="35" t="s">
        <v>1978</v>
      </c>
      <c r="B856" s="173" t="s">
        <v>1176</v>
      </c>
      <c r="C856" s="36" t="s">
        <v>892</v>
      </c>
      <c r="D856" s="19" t="s">
        <v>28</v>
      </c>
      <c r="E856" s="20">
        <v>4</v>
      </c>
      <c r="F856" s="21">
        <v>109.09</v>
      </c>
      <c r="G856" s="21">
        <f t="shared" si="46"/>
        <v>436.36</v>
      </c>
      <c r="H856" s="22"/>
    </row>
    <row r="857" spans="1:8" ht="24" x14ac:dyDescent="0.2">
      <c r="A857" s="35" t="s">
        <v>1979</v>
      </c>
      <c r="B857" s="173" t="s">
        <v>1177</v>
      </c>
      <c r="C857" s="36" t="s">
        <v>750</v>
      </c>
      <c r="D857" s="19" t="s">
        <v>28</v>
      </c>
      <c r="E857" s="20">
        <v>4</v>
      </c>
      <c r="F857" s="21">
        <v>534.05999999999995</v>
      </c>
      <c r="G857" s="21">
        <f t="shared" si="46"/>
        <v>2136.2399999999998</v>
      </c>
      <c r="H857" s="22"/>
    </row>
    <row r="858" spans="1:8" ht="36" x14ac:dyDescent="0.2">
      <c r="A858" s="35" t="s">
        <v>1980</v>
      </c>
      <c r="B858" s="173" t="s">
        <v>1178</v>
      </c>
      <c r="C858" s="36" t="s">
        <v>751</v>
      </c>
      <c r="D858" s="19" t="s">
        <v>28</v>
      </c>
      <c r="E858" s="20">
        <v>4</v>
      </c>
      <c r="F858" s="21">
        <v>97.72</v>
      </c>
      <c r="G858" s="21">
        <f t="shared" si="46"/>
        <v>390.88</v>
      </c>
      <c r="H858" s="22"/>
    </row>
    <row r="859" spans="1:8" ht="36" x14ac:dyDescent="0.2">
      <c r="A859" s="35" t="s">
        <v>1981</v>
      </c>
      <c r="B859" s="173" t="s">
        <v>1179</v>
      </c>
      <c r="C859" s="36" t="s">
        <v>752</v>
      </c>
      <c r="D859" s="19" t="s">
        <v>28</v>
      </c>
      <c r="E859" s="20">
        <v>4</v>
      </c>
      <c r="F859" s="21">
        <v>24.95</v>
      </c>
      <c r="G859" s="21">
        <f t="shared" si="46"/>
        <v>99.8</v>
      </c>
      <c r="H859" s="22"/>
    </row>
    <row r="860" spans="1:8" ht="84" x14ac:dyDescent="0.2">
      <c r="A860" s="35" t="s">
        <v>1982</v>
      </c>
      <c r="B860" s="173" t="s">
        <v>1180</v>
      </c>
      <c r="C860" s="36" t="s">
        <v>753</v>
      </c>
      <c r="D860" s="19" t="s">
        <v>28</v>
      </c>
      <c r="E860" s="20">
        <v>1</v>
      </c>
      <c r="F860" s="21">
        <v>23535.18</v>
      </c>
      <c r="G860" s="21">
        <f t="shared" si="46"/>
        <v>23535.18</v>
      </c>
      <c r="H860" s="22"/>
    </row>
    <row r="861" spans="1:8" ht="36" x14ac:dyDescent="0.2">
      <c r="A861" s="35" t="s">
        <v>1983</v>
      </c>
      <c r="B861" s="173" t="s">
        <v>1181</v>
      </c>
      <c r="C861" s="36" t="s">
        <v>893</v>
      </c>
      <c r="D861" s="19" t="s">
        <v>28</v>
      </c>
      <c r="E861" s="20">
        <v>1</v>
      </c>
      <c r="F861" s="21">
        <v>427.89</v>
      </c>
      <c r="G861" s="21">
        <f t="shared" si="46"/>
        <v>427.89</v>
      </c>
      <c r="H861" s="22"/>
    </row>
    <row r="862" spans="1:8" ht="24" x14ac:dyDescent="0.2">
      <c r="A862" s="35" t="s">
        <v>1984</v>
      </c>
      <c r="B862" s="173" t="s">
        <v>1182</v>
      </c>
      <c r="C862" s="36" t="s">
        <v>754</v>
      </c>
      <c r="D862" s="19" t="s">
        <v>12</v>
      </c>
      <c r="E862" s="20">
        <v>27</v>
      </c>
      <c r="F862" s="21">
        <v>64.87</v>
      </c>
      <c r="G862" s="21">
        <f t="shared" si="46"/>
        <v>1751.49</v>
      </c>
      <c r="H862" s="22"/>
    </row>
    <row r="863" spans="1:8" ht="48" x14ac:dyDescent="0.2">
      <c r="A863" s="35" t="s">
        <v>1985</v>
      </c>
      <c r="B863" s="173" t="s">
        <v>1183</v>
      </c>
      <c r="C863" s="36" t="s">
        <v>894</v>
      </c>
      <c r="D863" s="19" t="s">
        <v>12</v>
      </c>
      <c r="E863" s="20">
        <v>27</v>
      </c>
      <c r="F863" s="21">
        <v>16.54</v>
      </c>
      <c r="G863" s="21">
        <f t="shared" si="46"/>
        <v>446.58</v>
      </c>
      <c r="H863" s="22"/>
    </row>
    <row r="864" spans="1:8" ht="60" x14ac:dyDescent="0.2">
      <c r="A864" s="35" t="s">
        <v>1986</v>
      </c>
      <c r="B864" s="173" t="s">
        <v>242</v>
      </c>
      <c r="C864" s="36" t="s">
        <v>251</v>
      </c>
      <c r="D864" s="19" t="s">
        <v>68</v>
      </c>
      <c r="E864" s="20">
        <v>8</v>
      </c>
      <c r="F864" s="21">
        <v>6.88</v>
      </c>
      <c r="G864" s="21">
        <f t="shared" si="46"/>
        <v>55.04</v>
      </c>
      <c r="H864" s="22"/>
    </row>
    <row r="865" spans="1:8" ht="24" x14ac:dyDescent="0.2">
      <c r="A865" s="35" t="s">
        <v>1987</v>
      </c>
      <c r="B865" s="173" t="s">
        <v>329</v>
      </c>
      <c r="C865" s="36" t="s">
        <v>89</v>
      </c>
      <c r="D865" s="19" t="s">
        <v>68</v>
      </c>
      <c r="E865" s="20">
        <v>6</v>
      </c>
      <c r="F865" s="21">
        <v>58.41</v>
      </c>
      <c r="G865" s="21">
        <f t="shared" si="46"/>
        <v>350.46</v>
      </c>
      <c r="H865" s="22"/>
    </row>
    <row r="866" spans="1:8" ht="13.5" x14ac:dyDescent="0.2">
      <c r="A866" s="35" t="s">
        <v>1988</v>
      </c>
      <c r="B866" s="173" t="s">
        <v>254</v>
      </c>
      <c r="C866" s="36" t="s">
        <v>88</v>
      </c>
      <c r="D866" s="19" t="s">
        <v>68</v>
      </c>
      <c r="E866" s="20">
        <v>9</v>
      </c>
      <c r="F866" s="21">
        <v>29.86</v>
      </c>
      <c r="G866" s="21">
        <f t="shared" si="46"/>
        <v>268.74</v>
      </c>
      <c r="H866" s="22"/>
    </row>
    <row r="867" spans="1:8" ht="37.5" x14ac:dyDescent="0.2">
      <c r="A867" s="35" t="s">
        <v>1989</v>
      </c>
      <c r="B867" s="173" t="s">
        <v>116</v>
      </c>
      <c r="C867" s="36" t="s">
        <v>72</v>
      </c>
      <c r="D867" s="19" t="s">
        <v>73</v>
      </c>
      <c r="E867" s="20">
        <v>6</v>
      </c>
      <c r="F867" s="21">
        <v>0.56000000000000005</v>
      </c>
      <c r="G867" s="21">
        <f t="shared" si="46"/>
        <v>3.36</v>
      </c>
      <c r="H867" s="22"/>
    </row>
    <row r="868" spans="1:8" ht="36" x14ac:dyDescent="0.2">
      <c r="A868" s="35" t="s">
        <v>1990</v>
      </c>
      <c r="B868" s="173" t="s">
        <v>371</v>
      </c>
      <c r="C868" s="36" t="s">
        <v>330</v>
      </c>
      <c r="D868" s="19" t="s">
        <v>74</v>
      </c>
      <c r="E868" s="20">
        <v>60</v>
      </c>
      <c r="F868" s="21">
        <v>0.78</v>
      </c>
      <c r="G868" s="21">
        <f t="shared" si="46"/>
        <v>46.8</v>
      </c>
      <c r="H868" s="22"/>
    </row>
    <row r="869" spans="1:8" x14ac:dyDescent="0.2">
      <c r="A869" s="35"/>
      <c r="B869" s="173"/>
      <c r="C869" s="36"/>
      <c r="D869" s="19"/>
      <c r="E869" s="20"/>
      <c r="F869" s="21"/>
      <c r="G869" s="21"/>
      <c r="H869" s="22"/>
    </row>
    <row r="870" spans="1:8" x14ac:dyDescent="0.2">
      <c r="A870" s="35"/>
      <c r="B870" s="173"/>
      <c r="C870" s="36"/>
      <c r="D870" s="19"/>
      <c r="E870" s="20"/>
      <c r="F870" s="21"/>
      <c r="G870" s="21"/>
      <c r="H870" s="22"/>
    </row>
    <row r="871" spans="1:8" ht="24" x14ac:dyDescent="0.2">
      <c r="A871" s="29" t="s">
        <v>1991</v>
      </c>
      <c r="B871" s="172"/>
      <c r="C871" s="30" t="s">
        <v>755</v>
      </c>
      <c r="D871" s="155"/>
      <c r="E871" s="156"/>
      <c r="F871" s="157"/>
      <c r="G871" s="157"/>
      <c r="H871" s="34"/>
    </row>
    <row r="872" spans="1:8" ht="48" x14ac:dyDescent="0.2">
      <c r="A872" s="35" t="s">
        <v>1992</v>
      </c>
      <c r="B872" s="173" t="s">
        <v>1184</v>
      </c>
      <c r="C872" s="36" t="s">
        <v>842</v>
      </c>
      <c r="D872" s="19" t="s">
        <v>12</v>
      </c>
      <c r="E872" s="20">
        <v>6</v>
      </c>
      <c r="F872" s="21">
        <v>27.07</v>
      </c>
      <c r="G872" s="21">
        <f t="shared" ref="G872:G886" si="47">ROUND(E872*F872,2)</f>
        <v>162.41999999999999</v>
      </c>
      <c r="H872" s="22"/>
    </row>
    <row r="873" spans="1:8" ht="48" x14ac:dyDescent="0.2">
      <c r="A873" s="35" t="s">
        <v>1993</v>
      </c>
      <c r="B873" s="173" t="s">
        <v>1185</v>
      </c>
      <c r="C873" s="36" t="s">
        <v>843</v>
      </c>
      <c r="D873" s="19" t="s">
        <v>12</v>
      </c>
      <c r="E873" s="20">
        <v>60</v>
      </c>
      <c r="F873" s="21">
        <v>43.67</v>
      </c>
      <c r="G873" s="21">
        <f t="shared" si="47"/>
        <v>2620.1999999999998</v>
      </c>
      <c r="H873" s="22"/>
    </row>
    <row r="874" spans="1:8" ht="24" x14ac:dyDescent="0.2">
      <c r="A874" s="35" t="s">
        <v>1994</v>
      </c>
      <c r="B874" s="173" t="s">
        <v>1186</v>
      </c>
      <c r="C874" s="36" t="s">
        <v>895</v>
      </c>
      <c r="D874" s="19" t="s">
        <v>28</v>
      </c>
      <c r="E874" s="20">
        <v>3</v>
      </c>
      <c r="F874" s="21">
        <v>109.09</v>
      </c>
      <c r="G874" s="21">
        <f t="shared" si="47"/>
        <v>327.27</v>
      </c>
      <c r="H874" s="22"/>
    </row>
    <row r="875" spans="1:8" ht="24" x14ac:dyDescent="0.2">
      <c r="A875" s="35" t="s">
        <v>1995</v>
      </c>
      <c r="B875" s="173" t="s">
        <v>1187</v>
      </c>
      <c r="C875" s="36" t="s">
        <v>896</v>
      </c>
      <c r="D875" s="19" t="s">
        <v>28</v>
      </c>
      <c r="E875" s="20">
        <v>1</v>
      </c>
      <c r="F875" s="21">
        <v>201.15</v>
      </c>
      <c r="G875" s="21">
        <f t="shared" si="47"/>
        <v>201.15</v>
      </c>
      <c r="H875" s="22"/>
    </row>
    <row r="876" spans="1:8" ht="24" x14ac:dyDescent="0.2">
      <c r="A876" s="35" t="s">
        <v>1996</v>
      </c>
      <c r="B876" s="173" t="s">
        <v>1188</v>
      </c>
      <c r="C876" s="36" t="s">
        <v>897</v>
      </c>
      <c r="D876" s="19" t="s">
        <v>28</v>
      </c>
      <c r="E876" s="20">
        <v>1</v>
      </c>
      <c r="F876" s="21">
        <v>214.65</v>
      </c>
      <c r="G876" s="21">
        <f t="shared" si="47"/>
        <v>214.65</v>
      </c>
      <c r="H876" s="22"/>
    </row>
    <row r="877" spans="1:8" ht="24" x14ac:dyDescent="0.2">
      <c r="A877" s="35" t="s">
        <v>1997</v>
      </c>
      <c r="B877" s="173" t="s">
        <v>1189</v>
      </c>
      <c r="C877" s="36" t="s">
        <v>898</v>
      </c>
      <c r="D877" s="19" t="s">
        <v>28</v>
      </c>
      <c r="E877" s="20">
        <v>1</v>
      </c>
      <c r="F877" s="21">
        <v>90.4</v>
      </c>
      <c r="G877" s="21">
        <f t="shared" si="47"/>
        <v>90.4</v>
      </c>
      <c r="H877" s="22"/>
    </row>
    <row r="878" spans="1:8" ht="48" x14ac:dyDescent="0.2">
      <c r="A878" s="35" t="s">
        <v>1998</v>
      </c>
      <c r="B878" s="173" t="s">
        <v>1190</v>
      </c>
      <c r="C878" s="36" t="s">
        <v>899</v>
      </c>
      <c r="D878" s="19" t="s">
        <v>28</v>
      </c>
      <c r="E878" s="20">
        <v>1</v>
      </c>
      <c r="F878" s="21">
        <v>1573.92</v>
      </c>
      <c r="G878" s="21">
        <f t="shared" si="47"/>
        <v>1573.92</v>
      </c>
      <c r="H878" s="22"/>
    </row>
    <row r="879" spans="1:8" ht="48" x14ac:dyDescent="0.2">
      <c r="A879" s="35" t="s">
        <v>1999</v>
      </c>
      <c r="B879" s="173" t="s">
        <v>1191</v>
      </c>
      <c r="C879" s="36" t="s">
        <v>900</v>
      </c>
      <c r="D879" s="19" t="s">
        <v>28</v>
      </c>
      <c r="E879" s="20">
        <v>1</v>
      </c>
      <c r="F879" s="21">
        <v>1573.92</v>
      </c>
      <c r="G879" s="21">
        <f t="shared" si="47"/>
        <v>1573.92</v>
      </c>
      <c r="H879" s="22"/>
    </row>
    <row r="880" spans="1:8" ht="24" x14ac:dyDescent="0.2">
      <c r="A880" s="35" t="s">
        <v>2000</v>
      </c>
      <c r="B880" s="173" t="s">
        <v>1192</v>
      </c>
      <c r="C880" s="36" t="s">
        <v>756</v>
      </c>
      <c r="D880" s="19" t="s">
        <v>28</v>
      </c>
      <c r="E880" s="20">
        <v>1</v>
      </c>
      <c r="F880" s="21">
        <v>661.46999999999991</v>
      </c>
      <c r="G880" s="21">
        <f t="shared" si="47"/>
        <v>661.47</v>
      </c>
      <c r="H880" s="22"/>
    </row>
    <row r="881" spans="1:8" ht="24" x14ac:dyDescent="0.2">
      <c r="A881" s="35" t="s">
        <v>2001</v>
      </c>
      <c r="B881" s="173" t="s">
        <v>1193</v>
      </c>
      <c r="C881" s="36" t="s">
        <v>757</v>
      </c>
      <c r="D881" s="19" t="s">
        <v>28</v>
      </c>
      <c r="E881" s="20">
        <v>1</v>
      </c>
      <c r="F881" s="21">
        <v>711.46999999999991</v>
      </c>
      <c r="G881" s="21">
        <f t="shared" si="47"/>
        <v>711.47</v>
      </c>
      <c r="H881" s="22"/>
    </row>
    <row r="882" spans="1:8" ht="36" x14ac:dyDescent="0.2">
      <c r="A882" s="35" t="s">
        <v>2002</v>
      </c>
      <c r="B882" s="173" t="s">
        <v>1194</v>
      </c>
      <c r="C882" s="36" t="s">
        <v>758</v>
      </c>
      <c r="D882" s="19" t="s">
        <v>28</v>
      </c>
      <c r="E882" s="20">
        <v>2</v>
      </c>
      <c r="F882" s="21">
        <v>314.63</v>
      </c>
      <c r="G882" s="21">
        <f t="shared" si="47"/>
        <v>629.26</v>
      </c>
      <c r="H882" s="22"/>
    </row>
    <row r="883" spans="1:8" ht="36" x14ac:dyDescent="0.2">
      <c r="A883" s="35" t="s">
        <v>2003</v>
      </c>
      <c r="B883" s="173" t="s">
        <v>1195</v>
      </c>
      <c r="C883" s="36" t="s">
        <v>759</v>
      </c>
      <c r="D883" s="19" t="s">
        <v>28</v>
      </c>
      <c r="E883" s="20">
        <v>1</v>
      </c>
      <c r="F883" s="21">
        <v>131.09</v>
      </c>
      <c r="G883" s="21">
        <f t="shared" si="47"/>
        <v>131.09</v>
      </c>
      <c r="H883" s="22"/>
    </row>
    <row r="884" spans="1:8" ht="48" x14ac:dyDescent="0.2">
      <c r="A884" s="35" t="s">
        <v>2004</v>
      </c>
      <c r="B884" s="173" t="s">
        <v>1196</v>
      </c>
      <c r="C884" s="36" t="s">
        <v>760</v>
      </c>
      <c r="D884" s="19" t="s">
        <v>28</v>
      </c>
      <c r="E884" s="20">
        <v>1</v>
      </c>
      <c r="F884" s="21">
        <v>859.61</v>
      </c>
      <c r="G884" s="21">
        <f t="shared" si="47"/>
        <v>859.61</v>
      </c>
      <c r="H884" s="22"/>
    </row>
    <row r="885" spans="1:8" ht="36" x14ac:dyDescent="0.2">
      <c r="A885" s="35" t="s">
        <v>2005</v>
      </c>
      <c r="B885" s="173" t="s">
        <v>1244</v>
      </c>
      <c r="C885" s="36" t="s">
        <v>1199</v>
      </c>
      <c r="D885" s="19" t="s">
        <v>28</v>
      </c>
      <c r="E885" s="20">
        <v>1</v>
      </c>
      <c r="F885" s="21">
        <v>2744.28</v>
      </c>
      <c r="G885" s="21">
        <f t="shared" si="47"/>
        <v>2744.28</v>
      </c>
      <c r="H885" s="22"/>
    </row>
    <row r="886" spans="1:8" ht="24" x14ac:dyDescent="0.2">
      <c r="A886" s="35" t="s">
        <v>2006</v>
      </c>
      <c r="B886" s="173" t="s">
        <v>124</v>
      </c>
      <c r="C886" s="36" t="s">
        <v>761</v>
      </c>
      <c r="D886" s="19" t="s">
        <v>12</v>
      </c>
      <c r="E886" s="20">
        <v>66</v>
      </c>
      <c r="F886" s="21">
        <v>21.88</v>
      </c>
      <c r="G886" s="21">
        <f t="shared" si="47"/>
        <v>1444.08</v>
      </c>
      <c r="H886" s="22"/>
    </row>
    <row r="887" spans="1:8" x14ac:dyDescent="0.2">
      <c r="A887" s="35"/>
      <c r="B887" s="173"/>
      <c r="C887" s="36"/>
      <c r="D887" s="19"/>
      <c r="E887" s="20"/>
      <c r="F887" s="21"/>
      <c r="G887" s="21"/>
      <c r="H887" s="22"/>
    </row>
    <row r="888" spans="1:8" ht="12.75" thickBot="1" x14ac:dyDescent="0.25">
      <c r="A888" s="35"/>
      <c r="B888" s="173"/>
      <c r="C888" s="36"/>
      <c r="D888" s="19"/>
      <c r="E888" s="20"/>
      <c r="F888" s="21"/>
      <c r="G888" s="21"/>
      <c r="H888" s="22"/>
    </row>
    <row r="889" spans="1:8" ht="12.75" thickBot="1" x14ac:dyDescent="0.25">
      <c r="A889" s="37"/>
      <c r="B889" s="175"/>
      <c r="C889" s="38" t="s">
        <v>66</v>
      </c>
      <c r="D889" s="39"/>
      <c r="E889" s="40"/>
      <c r="F889" s="41"/>
      <c r="G889" s="41"/>
      <c r="H889" s="42">
        <f>SUM(H6:H888)</f>
        <v>19062695.709999997</v>
      </c>
    </row>
    <row r="890" spans="1:8" ht="12.75" thickBot="1" x14ac:dyDescent="0.25">
      <c r="A890" s="35"/>
      <c r="B890" s="173"/>
      <c r="C890" s="36"/>
      <c r="D890" s="19"/>
      <c r="E890" s="20"/>
      <c r="F890" s="21"/>
      <c r="G890" s="21"/>
      <c r="H890" s="22"/>
    </row>
    <row r="891" spans="1:8" ht="24.75" thickBot="1" x14ac:dyDescent="0.25">
      <c r="A891" s="37"/>
      <c r="B891" s="175"/>
      <c r="C891" s="38" t="s">
        <v>1261</v>
      </c>
      <c r="D891" s="39"/>
      <c r="E891" s="40"/>
      <c r="F891" s="41"/>
      <c r="G891" s="41"/>
      <c r="H891" s="42">
        <f>H889*0.2522</f>
        <v>4807611.8580619991</v>
      </c>
    </row>
    <row r="892" spans="1:8" ht="12.75" thickBot="1" x14ac:dyDescent="0.25">
      <c r="A892" s="35"/>
      <c r="B892" s="173"/>
      <c r="C892" s="36"/>
      <c r="D892" s="19"/>
      <c r="E892" s="20"/>
      <c r="F892" s="21"/>
      <c r="G892" s="21"/>
      <c r="H892" s="22"/>
    </row>
    <row r="893" spans="1:8" ht="36.75" thickBot="1" x14ac:dyDescent="0.25">
      <c r="A893" s="37"/>
      <c r="B893" s="175"/>
      <c r="C893" s="38" t="s">
        <v>1262</v>
      </c>
      <c r="D893" s="39"/>
      <c r="E893" s="40"/>
      <c r="F893" s="41"/>
      <c r="G893" s="41"/>
      <c r="H893" s="42">
        <f>SUM(H889,H891)</f>
        <v>23870307.568061996</v>
      </c>
    </row>
    <row r="894" spans="1:8" x14ac:dyDescent="0.2">
      <c r="A894" s="43"/>
      <c r="B894" s="176"/>
      <c r="C894" s="44"/>
      <c r="D894" s="45"/>
      <c r="E894" s="46"/>
      <c r="F894" s="21"/>
      <c r="G894" s="21"/>
      <c r="H894" s="22"/>
    </row>
    <row r="895" spans="1:8" x14ac:dyDescent="0.2">
      <c r="A895" s="43"/>
      <c r="B895" s="176"/>
      <c r="C895" s="44"/>
      <c r="D895" s="45"/>
      <c r="E895" s="46"/>
      <c r="F895" s="21"/>
      <c r="G895" s="21"/>
      <c r="H895" s="22"/>
    </row>
    <row r="896" spans="1:8" x14ac:dyDescent="0.2">
      <c r="A896" s="23">
        <v>6</v>
      </c>
      <c r="B896" s="171"/>
      <c r="C896" s="24" t="s">
        <v>41</v>
      </c>
      <c r="D896" s="25"/>
      <c r="E896" s="26"/>
      <c r="F896" s="27"/>
      <c r="G896" s="27"/>
      <c r="H896" s="28">
        <f>SUM(G898:G918)</f>
        <v>3904988.14</v>
      </c>
    </row>
    <row r="897" spans="1:8" x14ac:dyDescent="0.2">
      <c r="A897" s="17" t="s">
        <v>1245</v>
      </c>
      <c r="B897" s="172"/>
      <c r="C897" s="18" t="s">
        <v>545</v>
      </c>
      <c r="D897" s="19"/>
      <c r="E897" s="20"/>
      <c r="F897" s="21"/>
      <c r="G897" s="21"/>
      <c r="H897" s="22"/>
    </row>
    <row r="898" spans="1:8" ht="120" x14ac:dyDescent="0.2">
      <c r="A898" s="35" t="s">
        <v>1246</v>
      </c>
      <c r="B898" s="173" t="s">
        <v>328</v>
      </c>
      <c r="C898" s="36" t="s">
        <v>1205</v>
      </c>
      <c r="D898" s="19" t="s">
        <v>28</v>
      </c>
      <c r="E898" s="20">
        <v>1</v>
      </c>
      <c r="F898" s="21">
        <v>136495.32999999999</v>
      </c>
      <c r="G898" s="21">
        <f t="shared" ref="G898:G900" si="48">ROUND(E898*F898,2)</f>
        <v>136495.32999999999</v>
      </c>
      <c r="H898" s="22"/>
    </row>
    <row r="899" spans="1:8" ht="144" x14ac:dyDescent="0.2">
      <c r="A899" s="35" t="s">
        <v>1247</v>
      </c>
      <c r="B899" s="173" t="s">
        <v>328</v>
      </c>
      <c r="C899" s="36" t="s">
        <v>1206</v>
      </c>
      <c r="D899" s="19" t="s">
        <v>28</v>
      </c>
      <c r="E899" s="20">
        <v>1</v>
      </c>
      <c r="F899" s="21">
        <v>50400</v>
      </c>
      <c r="G899" s="21">
        <f t="shared" si="48"/>
        <v>50400</v>
      </c>
      <c r="H899" s="22"/>
    </row>
    <row r="900" spans="1:8" ht="120" x14ac:dyDescent="0.2">
      <c r="A900" s="35" t="s">
        <v>1248</v>
      </c>
      <c r="B900" s="176" t="s">
        <v>328</v>
      </c>
      <c r="C900" s="196" t="s">
        <v>1552</v>
      </c>
      <c r="D900" s="45" t="s">
        <v>28</v>
      </c>
      <c r="E900" s="197">
        <v>1</v>
      </c>
      <c r="F900" s="198">
        <v>70350</v>
      </c>
      <c r="G900" s="198">
        <f t="shared" si="48"/>
        <v>70350</v>
      </c>
      <c r="H900" s="22"/>
    </row>
    <row r="901" spans="1:8" x14ac:dyDescent="0.2">
      <c r="A901" s="35"/>
      <c r="B901" s="176"/>
      <c r="C901" s="196"/>
      <c r="D901" s="45"/>
      <c r="E901" s="197"/>
      <c r="F901" s="198"/>
      <c r="G901" s="198"/>
      <c r="H901" s="22"/>
    </row>
    <row r="902" spans="1:8" x14ac:dyDescent="0.2">
      <c r="A902" s="17" t="s">
        <v>1249</v>
      </c>
      <c r="B902" s="172"/>
      <c r="C902" s="18" t="s">
        <v>1197</v>
      </c>
      <c r="D902" s="190"/>
      <c r="E902" s="191"/>
      <c r="F902" s="192"/>
      <c r="G902" s="192"/>
      <c r="H902" s="22"/>
    </row>
    <row r="903" spans="1:8" ht="48" x14ac:dyDescent="0.2">
      <c r="A903" s="35" t="s">
        <v>1250</v>
      </c>
      <c r="B903" s="173" t="s">
        <v>328</v>
      </c>
      <c r="C903" s="36" t="s">
        <v>2123</v>
      </c>
      <c r="D903" s="19" t="s">
        <v>28</v>
      </c>
      <c r="E903" s="20">
        <v>1</v>
      </c>
      <c r="F903" s="21">
        <v>18417</v>
      </c>
      <c r="G903" s="21">
        <f t="shared" ref="G903:G909" si="49">ROUND(E903*F903,2)</f>
        <v>18417</v>
      </c>
      <c r="H903" s="22"/>
    </row>
    <row r="904" spans="1:8" ht="72" x14ac:dyDescent="0.2">
      <c r="A904" s="35" t="s">
        <v>1251</v>
      </c>
      <c r="B904" s="173" t="s">
        <v>328</v>
      </c>
      <c r="C904" s="36" t="s">
        <v>664</v>
      </c>
      <c r="D904" s="19" t="s">
        <v>28</v>
      </c>
      <c r="E904" s="20">
        <v>18</v>
      </c>
      <c r="F904" s="21">
        <v>650</v>
      </c>
      <c r="G904" s="21">
        <f t="shared" si="49"/>
        <v>11700</v>
      </c>
      <c r="H904" s="22"/>
    </row>
    <row r="905" spans="1:8" ht="36" x14ac:dyDescent="0.2">
      <c r="A905" s="35" t="s">
        <v>1252</v>
      </c>
      <c r="B905" s="173" t="s">
        <v>328</v>
      </c>
      <c r="C905" s="36" t="s">
        <v>2051</v>
      </c>
      <c r="D905" s="19" t="s">
        <v>28</v>
      </c>
      <c r="E905" s="20">
        <v>1</v>
      </c>
      <c r="F905" s="21">
        <v>36710.620000000003</v>
      </c>
      <c r="G905" s="21">
        <f t="shared" si="49"/>
        <v>36710.620000000003</v>
      </c>
      <c r="H905" s="22"/>
    </row>
    <row r="906" spans="1:8" ht="96" x14ac:dyDescent="0.2">
      <c r="A906" s="35" t="s">
        <v>1253</v>
      </c>
      <c r="B906" s="173" t="s">
        <v>328</v>
      </c>
      <c r="C906" s="36" t="s">
        <v>2053</v>
      </c>
      <c r="D906" s="19" t="s">
        <v>28</v>
      </c>
      <c r="E906" s="20">
        <v>1</v>
      </c>
      <c r="F906" s="21">
        <v>1151880</v>
      </c>
      <c r="G906" s="21">
        <f t="shared" si="49"/>
        <v>1151880</v>
      </c>
      <c r="H906" s="22"/>
    </row>
    <row r="907" spans="1:8" ht="156" x14ac:dyDescent="0.2">
      <c r="A907" s="35" t="s">
        <v>1254</v>
      </c>
      <c r="B907" s="173" t="s">
        <v>328</v>
      </c>
      <c r="C907" s="36" t="s">
        <v>801</v>
      </c>
      <c r="D907" s="19" t="s">
        <v>28</v>
      </c>
      <c r="E907" s="20">
        <v>1</v>
      </c>
      <c r="F907" s="21">
        <v>8190</v>
      </c>
      <c r="G907" s="21">
        <f t="shared" si="49"/>
        <v>8190</v>
      </c>
      <c r="H907" s="22"/>
    </row>
    <row r="908" spans="1:8" ht="168" x14ac:dyDescent="0.2">
      <c r="A908" s="35" t="s">
        <v>1255</v>
      </c>
      <c r="B908" s="173" t="s">
        <v>328</v>
      </c>
      <c r="C908" s="36" t="s">
        <v>2124</v>
      </c>
      <c r="D908" s="19" t="s">
        <v>28</v>
      </c>
      <c r="E908" s="20">
        <v>1</v>
      </c>
      <c r="F908" s="21">
        <v>6490</v>
      </c>
      <c r="G908" s="21">
        <f t="shared" si="49"/>
        <v>6490</v>
      </c>
      <c r="H908" s="22"/>
    </row>
    <row r="909" spans="1:8" ht="48" x14ac:dyDescent="0.2">
      <c r="A909" s="35" t="s">
        <v>2056</v>
      </c>
      <c r="B909" s="176" t="s">
        <v>328</v>
      </c>
      <c r="C909" s="196" t="s">
        <v>2055</v>
      </c>
      <c r="D909" s="45" t="s">
        <v>28</v>
      </c>
      <c r="E909" s="197">
        <v>1</v>
      </c>
      <c r="F909" s="198">
        <v>159464.09</v>
      </c>
      <c r="G909" s="198">
        <f t="shared" si="49"/>
        <v>159464.09</v>
      </c>
      <c r="H909" s="22"/>
    </row>
    <row r="910" spans="1:8" x14ac:dyDescent="0.2">
      <c r="A910" s="35"/>
      <c r="B910" s="173"/>
      <c r="C910" s="36"/>
      <c r="D910" s="19"/>
      <c r="E910" s="20"/>
      <c r="F910" s="21"/>
      <c r="G910" s="21"/>
      <c r="H910" s="22"/>
    </row>
    <row r="911" spans="1:8" x14ac:dyDescent="0.2">
      <c r="A911" s="29" t="s">
        <v>1256</v>
      </c>
      <c r="B911" s="172"/>
      <c r="C911" s="30" t="s">
        <v>1551</v>
      </c>
      <c r="D911" s="155"/>
      <c r="E911" s="156"/>
      <c r="F911" s="157"/>
      <c r="G911" s="157"/>
      <c r="H911" s="34"/>
    </row>
    <row r="912" spans="1:8" ht="108" x14ac:dyDescent="0.2">
      <c r="A912" s="35" t="s">
        <v>1257</v>
      </c>
      <c r="B912" s="173" t="s">
        <v>328</v>
      </c>
      <c r="C912" s="36" t="s">
        <v>665</v>
      </c>
      <c r="D912" s="19" t="s">
        <v>28</v>
      </c>
      <c r="E912" s="20">
        <v>1</v>
      </c>
      <c r="F912" s="21">
        <v>110000</v>
      </c>
      <c r="G912" s="21">
        <f t="shared" ref="G912" si="50">ROUND(E912*F912,2)</f>
        <v>110000</v>
      </c>
      <c r="H912" s="22"/>
    </row>
    <row r="913" spans="1:12" x14ac:dyDescent="0.2">
      <c r="A913" s="35"/>
      <c r="B913" s="173"/>
      <c r="C913" s="36"/>
      <c r="D913" s="19"/>
      <c r="E913" s="20"/>
      <c r="F913" s="21"/>
      <c r="G913" s="21"/>
      <c r="H913" s="22"/>
    </row>
    <row r="914" spans="1:12" x14ac:dyDescent="0.2">
      <c r="A914" s="35"/>
      <c r="B914" s="173"/>
      <c r="C914" s="36"/>
      <c r="D914" s="19"/>
      <c r="E914" s="20"/>
      <c r="F914" s="21"/>
      <c r="G914" s="21"/>
      <c r="H914" s="22"/>
    </row>
    <row r="915" spans="1:12" x14ac:dyDescent="0.2">
      <c r="A915" s="29" t="s">
        <v>1258</v>
      </c>
      <c r="B915" s="172"/>
      <c r="C915" s="30" t="s">
        <v>1259</v>
      </c>
      <c r="D915" s="155"/>
      <c r="E915" s="156"/>
      <c r="F915" s="157"/>
      <c r="G915" s="157"/>
      <c r="H915" s="34"/>
    </row>
    <row r="916" spans="1:12" ht="120" x14ac:dyDescent="0.2">
      <c r="A916" s="35" t="s">
        <v>2050</v>
      </c>
      <c r="B916" s="173" t="s">
        <v>328</v>
      </c>
      <c r="C916" s="36" t="s">
        <v>1553</v>
      </c>
      <c r="D916" s="19" t="s">
        <v>1554</v>
      </c>
      <c r="E916" s="20">
        <v>181.5</v>
      </c>
      <c r="F916" s="21">
        <v>11817.581818181819</v>
      </c>
      <c r="G916" s="21">
        <f t="shared" ref="G916" si="51">ROUND(E916*F916,2)</f>
        <v>2144891.1</v>
      </c>
      <c r="H916" s="22"/>
      <c r="J916" s="194"/>
      <c r="K916" s="257"/>
      <c r="L916" s="256"/>
    </row>
    <row r="917" spans="1:12" x14ac:dyDescent="0.2">
      <c r="A917" s="35"/>
      <c r="B917" s="173"/>
      <c r="C917" s="36"/>
      <c r="D917" s="19"/>
      <c r="E917" s="20"/>
      <c r="F917" s="21"/>
      <c r="G917" s="21"/>
      <c r="H917" s="22"/>
      <c r="K917" s="256"/>
    </row>
    <row r="918" spans="1:12" ht="12.75" thickBot="1" x14ac:dyDescent="0.25">
      <c r="A918" s="43"/>
      <c r="B918" s="177"/>
      <c r="C918" s="44"/>
      <c r="D918" s="45"/>
      <c r="E918" s="46"/>
      <c r="F918" s="21"/>
      <c r="G918" s="21"/>
      <c r="H918" s="22"/>
    </row>
    <row r="919" spans="1:12" ht="12.75" thickBot="1" x14ac:dyDescent="0.25">
      <c r="A919" s="37"/>
      <c r="B919" s="175"/>
      <c r="C919" s="38" t="s">
        <v>42</v>
      </c>
      <c r="D919" s="39"/>
      <c r="E919" s="40"/>
      <c r="F919" s="41"/>
      <c r="G919" s="41"/>
      <c r="H919" s="42">
        <f>SUM(H896)</f>
        <v>3904988.14</v>
      </c>
    </row>
    <row r="920" spans="1:12" ht="12.75" thickBot="1" x14ac:dyDescent="0.25">
      <c r="A920" s="35"/>
      <c r="B920" s="173"/>
      <c r="C920" s="36"/>
      <c r="D920" s="19"/>
      <c r="E920" s="20"/>
      <c r="F920" s="21"/>
      <c r="G920" s="21"/>
      <c r="H920" s="22"/>
    </row>
    <row r="921" spans="1:12" ht="24.75" thickBot="1" x14ac:dyDescent="0.25">
      <c r="A921" s="37"/>
      <c r="B921" s="175"/>
      <c r="C921" s="38" t="s">
        <v>345</v>
      </c>
      <c r="D921" s="39"/>
      <c r="E921" s="40"/>
      <c r="F921" s="41"/>
      <c r="G921" s="41"/>
      <c r="H921" s="42">
        <f>H919*0.1632</f>
        <v>637294.06444800005</v>
      </c>
    </row>
    <row r="922" spans="1:12" ht="12.75" thickBot="1" x14ac:dyDescent="0.25">
      <c r="A922" s="43"/>
      <c r="B922" s="176"/>
      <c r="C922" s="44"/>
      <c r="D922" s="45"/>
      <c r="E922" s="46"/>
      <c r="F922" s="21"/>
      <c r="G922" s="21"/>
      <c r="H922" s="22"/>
    </row>
    <row r="923" spans="1:12" ht="36.75" thickBot="1" x14ac:dyDescent="0.25">
      <c r="A923" s="37"/>
      <c r="B923" s="175"/>
      <c r="C923" s="38" t="s">
        <v>346</v>
      </c>
      <c r="D923" s="39"/>
      <c r="E923" s="40"/>
      <c r="F923" s="41"/>
      <c r="G923" s="41"/>
      <c r="H923" s="42">
        <f>SUM(H919,H921)</f>
        <v>4542282.2044480005</v>
      </c>
    </row>
    <row r="924" spans="1:12" ht="12.75" thickBot="1" x14ac:dyDescent="0.25">
      <c r="A924" s="43"/>
      <c r="B924" s="176"/>
      <c r="C924" s="44"/>
      <c r="D924" s="45"/>
      <c r="E924" s="46"/>
      <c r="F924" s="21"/>
      <c r="G924" s="21"/>
      <c r="H924" s="22"/>
    </row>
    <row r="925" spans="1:12" ht="36.75" thickBot="1" x14ac:dyDescent="0.25">
      <c r="A925" s="37"/>
      <c r="B925" s="175"/>
      <c r="C925" s="38" t="s">
        <v>65</v>
      </c>
      <c r="D925" s="39"/>
      <c r="E925" s="40"/>
      <c r="F925" s="41"/>
      <c r="G925" s="41"/>
      <c r="H925" s="42">
        <f>SUM(H923,H893)</f>
        <v>28412589.772509996</v>
      </c>
      <c r="J925" s="256"/>
      <c r="K925" s="256"/>
    </row>
    <row r="926" spans="1:12" x14ac:dyDescent="0.2">
      <c r="A926" s="43"/>
      <c r="B926" s="176"/>
      <c r="C926" s="44"/>
      <c r="D926" s="45"/>
      <c r="E926" s="46"/>
      <c r="F926" s="21"/>
      <c r="G926" s="21"/>
      <c r="H926" s="22"/>
    </row>
    <row r="927" spans="1:12" ht="119.45" customHeight="1" x14ac:dyDescent="0.2">
      <c r="A927" s="43"/>
      <c r="B927" s="176"/>
      <c r="C927" s="189" t="s">
        <v>45</v>
      </c>
      <c r="D927" s="45"/>
      <c r="E927" s="46"/>
      <c r="F927" s="211" t="s">
        <v>2135</v>
      </c>
      <c r="G927" s="212"/>
      <c r="H927" s="213"/>
    </row>
    <row r="928" spans="1:12" ht="63" customHeight="1" x14ac:dyDescent="0.2">
      <c r="A928" s="43"/>
      <c r="B928" s="176"/>
      <c r="C928" s="189" t="s">
        <v>377</v>
      </c>
      <c r="D928" s="45"/>
      <c r="E928" s="46"/>
      <c r="F928" s="186"/>
      <c r="G928" s="187"/>
      <c r="H928" s="188"/>
    </row>
    <row r="929" spans="1:9" ht="12.75" thickBot="1" x14ac:dyDescent="0.25">
      <c r="A929" s="47"/>
      <c r="B929" s="178"/>
      <c r="C929" s="48"/>
      <c r="D929" s="49"/>
      <c r="E929" s="50"/>
      <c r="F929" s="51"/>
      <c r="G929" s="51"/>
      <c r="H929" s="52"/>
    </row>
    <row r="930" spans="1:9" s="54" customFormat="1" x14ac:dyDescent="0.2">
      <c r="A930" s="53"/>
      <c r="B930" s="179"/>
      <c r="E930" s="55"/>
      <c r="F930" s="55"/>
      <c r="I930" s="195"/>
    </row>
    <row r="931" spans="1:9" s="54" customFormat="1" x14ac:dyDescent="0.2">
      <c r="A931" s="53"/>
      <c r="B931" s="179"/>
      <c r="E931" s="55"/>
      <c r="F931" s="55"/>
      <c r="H931" s="56"/>
      <c r="I931" s="195"/>
    </row>
    <row r="932" spans="1:9" s="54" customFormat="1" x14ac:dyDescent="0.2">
      <c r="A932" s="53"/>
      <c r="B932" s="179"/>
      <c r="E932" s="55"/>
      <c r="F932" s="55"/>
      <c r="H932" s="56"/>
      <c r="I932" s="195"/>
    </row>
  </sheetData>
  <sheetProtection selectLockedCells="1" selectUnlockedCells="1"/>
  <mergeCells count="10">
    <mergeCell ref="F927:H927"/>
    <mergeCell ref="C1:F3"/>
    <mergeCell ref="B1:B3"/>
    <mergeCell ref="A4:A5"/>
    <mergeCell ref="C4:C5"/>
    <mergeCell ref="D4:D5"/>
    <mergeCell ref="E4:E5"/>
    <mergeCell ref="F4:F5"/>
    <mergeCell ref="G4:G5"/>
    <mergeCell ref="H4:H5"/>
  </mergeCells>
  <phoneticPr fontId="1" type="noConversion"/>
  <conditionalFormatting sqref="G922 G924 G926 G929:G64349 G892:G895 G434 G1:G3 G181:G182 G185:G188 G255:G257 G271:G274 G432 G869:G871 G902 G910:G911 G917:G918 G290:G291 G294:G296 G86:G135 G345 G376:G382 G393:G399 G298:G307 G443:G460 G464:G471 G492:G498 G507 G402:G413 G421:G428 G195:G250 G915 G509:G555 G887:G890 G347:G374 G474:G487 G310:G341 G6:G84 G685:G795 G797:G852 G586:G682 G137:G171">
    <cfRule type="cellIs" dxfId="81" priority="1190" stopIfTrue="1" operator="equal">
      <formula>0</formula>
    </cfRule>
  </conditionalFormatting>
  <conditionalFormatting sqref="G896:G897">
    <cfRule type="cellIs" dxfId="80" priority="1175" stopIfTrue="1" operator="equal">
      <formula>0</formula>
    </cfRule>
  </conditionalFormatting>
  <conditionalFormatting sqref="G923">
    <cfRule type="cellIs" dxfId="79" priority="1169" stopIfTrue="1" operator="equal">
      <formula>0</formula>
    </cfRule>
  </conditionalFormatting>
  <conditionalFormatting sqref="G919:G921">
    <cfRule type="cellIs" dxfId="78" priority="1170" stopIfTrue="1" operator="equal">
      <formula>0</formula>
    </cfRule>
  </conditionalFormatting>
  <conditionalFormatting sqref="G925">
    <cfRule type="cellIs" dxfId="77" priority="1168" stopIfTrue="1" operator="equal">
      <formula>0</formula>
    </cfRule>
  </conditionalFormatting>
  <conditionalFormatting sqref="G891">
    <cfRule type="cellIs" dxfId="76" priority="1140" stopIfTrue="1" operator="equal">
      <formula>0</formula>
    </cfRule>
  </conditionalFormatting>
  <conditionalFormatting sqref="G85">
    <cfRule type="cellIs" dxfId="75" priority="701" stopIfTrue="1" operator="equal">
      <formula>0</formula>
    </cfRule>
  </conditionalFormatting>
  <conditionalFormatting sqref="G136">
    <cfRule type="cellIs" dxfId="74" priority="698" stopIfTrue="1" operator="equal">
      <formula>0</formula>
    </cfRule>
  </conditionalFormatting>
  <conditionalFormatting sqref="G292">
    <cfRule type="cellIs" dxfId="73" priority="681" stopIfTrue="1" operator="equal">
      <formula>0</formula>
    </cfRule>
  </conditionalFormatting>
  <conditionalFormatting sqref="G433">
    <cfRule type="cellIs" dxfId="72" priority="570" stopIfTrue="1" operator="equal">
      <formula>0</formula>
    </cfRule>
  </conditionalFormatting>
  <conditionalFormatting sqref="G440:G442">
    <cfRule type="cellIs" dxfId="71" priority="559" stopIfTrue="1" operator="equal">
      <formula>0</formula>
    </cfRule>
  </conditionalFormatting>
  <conditionalFormatting sqref="G431">
    <cfRule type="cellIs" dxfId="70" priority="306" stopIfTrue="1" operator="equal">
      <formula>0</formula>
    </cfRule>
  </conditionalFormatting>
  <conditionalFormatting sqref="G508">
    <cfRule type="cellIs" dxfId="69" priority="270" stopIfTrue="1" operator="equal">
      <formula>0</formula>
    </cfRule>
  </conditionalFormatting>
  <conditionalFormatting sqref="G183:G184">
    <cfRule type="cellIs" dxfId="68" priority="204" stopIfTrue="1" operator="equal">
      <formula>0</formula>
    </cfRule>
  </conditionalFormatting>
  <conditionalFormatting sqref="G293">
    <cfRule type="cellIs" dxfId="67" priority="195" stopIfTrue="1" operator="equal">
      <formula>0</formula>
    </cfRule>
  </conditionalFormatting>
  <conditionalFormatting sqref="G258:G270">
    <cfRule type="cellIs" dxfId="66" priority="197" stopIfTrue="1" operator="equal">
      <formula>0</formula>
    </cfRule>
  </conditionalFormatting>
  <conditionalFormatting sqref="G275:G289">
    <cfRule type="cellIs" dxfId="65" priority="196" stopIfTrue="1" operator="equal">
      <formula>0</formula>
    </cfRule>
  </conditionalFormatting>
  <conditionalFormatting sqref="G172:G180">
    <cfRule type="cellIs" dxfId="64" priority="205" stopIfTrue="1" operator="equal">
      <formula>0</formula>
    </cfRule>
  </conditionalFormatting>
  <conditionalFormatting sqref="G189:G194">
    <cfRule type="cellIs" dxfId="63" priority="203" stopIfTrue="1" operator="equal">
      <formula>0</formula>
    </cfRule>
  </conditionalFormatting>
  <conditionalFormatting sqref="G251:G254">
    <cfRule type="cellIs" dxfId="62" priority="199" stopIfTrue="1" operator="equal">
      <formula>0</formula>
    </cfRule>
  </conditionalFormatting>
  <conditionalFormatting sqref="G308 G343 G297 G400:G401 G417:G420">
    <cfRule type="cellIs" dxfId="61" priority="165" stopIfTrue="1" operator="equal">
      <formula>0</formula>
    </cfRule>
  </conditionalFormatting>
  <conditionalFormatting sqref="G309">
    <cfRule type="cellIs" dxfId="60" priority="163" stopIfTrue="1" operator="equal">
      <formula>0</formula>
    </cfRule>
  </conditionalFormatting>
  <conditionalFormatting sqref="G344">
    <cfRule type="cellIs" dxfId="59" priority="162" stopIfTrue="1" operator="equal">
      <formula>0</formula>
    </cfRule>
  </conditionalFormatting>
  <conditionalFormatting sqref="G429">
    <cfRule type="cellIs" dxfId="58" priority="161" stopIfTrue="1" operator="equal">
      <formula>0</formula>
    </cfRule>
  </conditionalFormatting>
  <conditionalFormatting sqref="G342">
    <cfRule type="cellIs" dxfId="57" priority="159" stopIfTrue="1" operator="equal">
      <formula>0</formula>
    </cfRule>
  </conditionalFormatting>
  <conditionalFormatting sqref="G298:G307 G443:G447">
    <cfRule type="cellIs" dxfId="56" priority="157" stopIfTrue="1" operator="equal">
      <formula>0</formula>
    </cfRule>
  </conditionalFormatting>
  <conditionalFormatting sqref="G430">
    <cfRule type="cellIs" dxfId="55" priority="145" stopIfTrue="1" operator="equal">
      <formula>0</formula>
    </cfRule>
  </conditionalFormatting>
  <conditionalFormatting sqref="G384:G386">
    <cfRule type="cellIs" dxfId="54" priority="137" stopIfTrue="1" operator="equal">
      <formula>0</formula>
    </cfRule>
  </conditionalFormatting>
  <conditionalFormatting sqref="G464:G471 G474:G475">
    <cfRule type="cellIs" dxfId="53" priority="132" stopIfTrue="1" operator="equal">
      <formula>0</formula>
    </cfRule>
  </conditionalFormatting>
  <conditionalFormatting sqref="G499:G502 G505:G506">
    <cfRule type="cellIs" dxfId="52" priority="130" stopIfTrue="1" operator="equal">
      <formula>0</formula>
    </cfRule>
  </conditionalFormatting>
  <conditionalFormatting sqref="G556:G585">
    <cfRule type="cellIs" dxfId="51" priority="121" stopIfTrue="1" operator="equal">
      <formula>0</formula>
    </cfRule>
  </conditionalFormatting>
  <conditionalFormatting sqref="G797:G805 G792:G795">
    <cfRule type="cellIs" dxfId="50" priority="118" stopIfTrue="1" operator="equal">
      <formula>0</formula>
    </cfRule>
  </conditionalFormatting>
  <conditionalFormatting sqref="G853:G868">
    <cfRule type="cellIs" dxfId="49" priority="114" stopIfTrue="1" operator="equal">
      <formula>0</formula>
    </cfRule>
  </conditionalFormatting>
  <conditionalFormatting sqref="G872:G886">
    <cfRule type="cellIs" dxfId="48" priority="113" stopIfTrue="1" operator="equal">
      <formula>0</formula>
    </cfRule>
  </conditionalFormatting>
  <conditionalFormatting sqref="G898:G899">
    <cfRule type="cellIs" dxfId="47" priority="109" stopIfTrue="1" operator="equal">
      <formula>0</formula>
    </cfRule>
  </conditionalFormatting>
  <conditionalFormatting sqref="G903:G908">
    <cfRule type="cellIs" dxfId="46" priority="108" stopIfTrue="1" operator="equal">
      <formula>0</formula>
    </cfRule>
  </conditionalFormatting>
  <conditionalFormatting sqref="G489">
    <cfRule type="cellIs" dxfId="45" priority="93" stopIfTrue="1" operator="equal">
      <formula>0</formula>
    </cfRule>
  </conditionalFormatting>
  <conditionalFormatting sqref="G488">
    <cfRule type="cellIs" dxfId="44" priority="92" stopIfTrue="1" operator="equal">
      <formula>0</formula>
    </cfRule>
  </conditionalFormatting>
  <conditionalFormatting sqref="G490:G491">
    <cfRule type="cellIs" dxfId="43" priority="90" stopIfTrue="1" operator="equal">
      <formula>0</formula>
    </cfRule>
  </conditionalFormatting>
  <conditionalFormatting sqref="G435:G436">
    <cfRule type="cellIs" dxfId="42" priority="84" stopIfTrue="1" operator="equal">
      <formula>0</formula>
    </cfRule>
  </conditionalFormatting>
  <conditionalFormatting sqref="G916">
    <cfRule type="cellIs" dxfId="41" priority="65" stopIfTrue="1" operator="equal">
      <formula>0</formula>
    </cfRule>
  </conditionalFormatting>
  <conditionalFormatting sqref="G796">
    <cfRule type="cellIs" dxfId="40" priority="62" stopIfTrue="1" operator="equal">
      <formula>0</formula>
    </cfRule>
  </conditionalFormatting>
  <conditionalFormatting sqref="G796">
    <cfRule type="cellIs" dxfId="39" priority="61" stopIfTrue="1" operator="equal">
      <formula>0</formula>
    </cfRule>
  </conditionalFormatting>
  <conditionalFormatting sqref="E376:E382 E384:E386 E467:E471 E474:E502 E393:E413 E417:E436 E915:E1048576 E902:E908 E347:E374 E440:E460 E685:E776 E910:E911 E778:E899 E652:E682 E505:E649 E1:E161 E163:E167 E169:E345">
    <cfRule type="cellIs" dxfId="38" priority="60" operator="equal">
      <formula>0</formula>
    </cfRule>
  </conditionalFormatting>
  <conditionalFormatting sqref="G375">
    <cfRule type="cellIs" dxfId="37" priority="59" stopIfTrue="1" operator="equal">
      <formula>0</formula>
    </cfRule>
  </conditionalFormatting>
  <conditionalFormatting sqref="E375">
    <cfRule type="cellIs" dxfId="36" priority="58" operator="equal">
      <formula>0</formula>
    </cfRule>
  </conditionalFormatting>
  <conditionalFormatting sqref="G383">
    <cfRule type="cellIs" dxfId="35" priority="57" stopIfTrue="1" operator="equal">
      <formula>0</formula>
    </cfRule>
  </conditionalFormatting>
  <conditionalFormatting sqref="E383">
    <cfRule type="cellIs" dxfId="34" priority="56" operator="equal">
      <formula>0</formula>
    </cfRule>
  </conditionalFormatting>
  <conditionalFormatting sqref="G387:G388 G392">
    <cfRule type="cellIs" dxfId="33" priority="55" stopIfTrue="1" operator="equal">
      <formula>0</formula>
    </cfRule>
  </conditionalFormatting>
  <conditionalFormatting sqref="E387:E388 E392">
    <cfRule type="cellIs" dxfId="32" priority="54" operator="equal">
      <formula>0</formula>
    </cfRule>
  </conditionalFormatting>
  <conditionalFormatting sqref="G389">
    <cfRule type="cellIs" dxfId="31" priority="53" stopIfTrue="1" operator="equal">
      <formula>0</formula>
    </cfRule>
  </conditionalFormatting>
  <conditionalFormatting sqref="G390:G391">
    <cfRule type="cellIs" dxfId="30" priority="52" stopIfTrue="1" operator="equal">
      <formula>0</formula>
    </cfRule>
  </conditionalFormatting>
  <conditionalFormatting sqref="E389:E391">
    <cfRule type="cellIs" dxfId="29" priority="51" operator="equal">
      <formula>0</formula>
    </cfRule>
  </conditionalFormatting>
  <conditionalFormatting sqref="G414:G416">
    <cfRule type="cellIs" dxfId="28" priority="50" stopIfTrue="1" operator="equal">
      <formula>0</formula>
    </cfRule>
  </conditionalFormatting>
  <conditionalFormatting sqref="E414:E416">
    <cfRule type="cellIs" dxfId="27" priority="49" operator="equal">
      <formula>0</formula>
    </cfRule>
  </conditionalFormatting>
  <conditionalFormatting sqref="G346">
    <cfRule type="cellIs" dxfId="26" priority="40" stopIfTrue="1" operator="equal">
      <formula>0</formula>
    </cfRule>
  </conditionalFormatting>
  <conditionalFormatting sqref="E346">
    <cfRule type="cellIs" dxfId="25" priority="39" operator="equal">
      <formula>0</formula>
    </cfRule>
  </conditionalFormatting>
  <conditionalFormatting sqref="G461">
    <cfRule type="cellIs" dxfId="24" priority="31" stopIfTrue="1" operator="equal">
      <formula>0</formula>
    </cfRule>
  </conditionalFormatting>
  <conditionalFormatting sqref="E461">
    <cfRule type="cellIs" dxfId="23" priority="30" operator="equal">
      <formula>0</formula>
    </cfRule>
  </conditionalFormatting>
  <conditionalFormatting sqref="G462">
    <cfRule type="cellIs" dxfId="22" priority="29" stopIfTrue="1" operator="equal">
      <formula>0</formula>
    </cfRule>
  </conditionalFormatting>
  <conditionalFormatting sqref="E462:E466">
    <cfRule type="cellIs" dxfId="21" priority="28" operator="equal">
      <formula>0</formula>
    </cfRule>
  </conditionalFormatting>
  <conditionalFormatting sqref="G463">
    <cfRule type="cellIs" dxfId="20" priority="27" stopIfTrue="1" operator="equal">
      <formula>0</formula>
    </cfRule>
  </conditionalFormatting>
  <conditionalFormatting sqref="E472:E473">
    <cfRule type="cellIs" dxfId="19" priority="23" operator="equal">
      <formula>0</formula>
    </cfRule>
  </conditionalFormatting>
  <conditionalFormatting sqref="G472:G473">
    <cfRule type="cellIs" dxfId="18" priority="24" stopIfTrue="1" operator="equal">
      <formula>0</formula>
    </cfRule>
  </conditionalFormatting>
  <conditionalFormatting sqref="G503:G504">
    <cfRule type="cellIs" dxfId="17" priority="22" stopIfTrue="1" operator="equal">
      <formula>0</formula>
    </cfRule>
  </conditionalFormatting>
  <conditionalFormatting sqref="E503:E504">
    <cfRule type="cellIs" dxfId="16" priority="21" operator="equal">
      <formula>0</formula>
    </cfRule>
  </conditionalFormatting>
  <conditionalFormatting sqref="G912">
    <cfRule type="cellIs" dxfId="15" priority="18" stopIfTrue="1" operator="equal">
      <formula>0</formula>
    </cfRule>
  </conditionalFormatting>
  <conditionalFormatting sqref="E912:E914">
    <cfRule type="cellIs" dxfId="14" priority="19" operator="equal">
      <formula>0</formula>
    </cfRule>
  </conditionalFormatting>
  <conditionalFormatting sqref="G913:G914">
    <cfRule type="cellIs" dxfId="13" priority="20" stopIfTrue="1" operator="equal">
      <formula>0</formula>
    </cfRule>
  </conditionalFormatting>
  <conditionalFormatting sqref="G900:G901">
    <cfRule type="cellIs" dxfId="12" priority="17" stopIfTrue="1" operator="equal">
      <formula>0</formula>
    </cfRule>
  </conditionalFormatting>
  <conditionalFormatting sqref="E438:E439">
    <cfRule type="cellIs" dxfId="11" priority="11" operator="equal">
      <formula>0</formula>
    </cfRule>
  </conditionalFormatting>
  <conditionalFormatting sqref="G437">
    <cfRule type="cellIs" dxfId="10" priority="16" stopIfTrue="1" operator="equal">
      <formula>0</formula>
    </cfRule>
  </conditionalFormatting>
  <conditionalFormatting sqref="G437">
    <cfRule type="cellIs" dxfId="9" priority="15" stopIfTrue="1" operator="equal">
      <formula>0</formula>
    </cfRule>
  </conditionalFormatting>
  <conditionalFormatting sqref="E437">
    <cfRule type="cellIs" dxfId="8" priority="14" operator="equal">
      <formula>0</formula>
    </cfRule>
  </conditionalFormatting>
  <conditionalFormatting sqref="G438:G439">
    <cfRule type="cellIs" dxfId="7" priority="13" stopIfTrue="1" operator="equal">
      <formula>0</formula>
    </cfRule>
  </conditionalFormatting>
  <conditionalFormatting sqref="G438:G439">
    <cfRule type="cellIs" dxfId="6" priority="12" stopIfTrue="1" operator="equal">
      <formula>0</formula>
    </cfRule>
  </conditionalFormatting>
  <conditionalFormatting sqref="G683:G684">
    <cfRule type="cellIs" dxfId="5" priority="10" stopIfTrue="1" operator="equal">
      <formula>0</formula>
    </cfRule>
  </conditionalFormatting>
  <conditionalFormatting sqref="E683:E684">
    <cfRule type="cellIs" dxfId="4" priority="9" operator="equal">
      <formula>0</formula>
    </cfRule>
  </conditionalFormatting>
  <conditionalFormatting sqref="G909">
    <cfRule type="cellIs" dxfId="3" priority="8" stopIfTrue="1" operator="equal">
      <formula>0</formula>
    </cfRule>
  </conditionalFormatting>
  <conditionalFormatting sqref="E650:E651">
    <cfRule type="cellIs" dxfId="2" priority="5" operator="equal">
      <formula>0</formula>
    </cfRule>
  </conditionalFormatting>
  <conditionalFormatting sqref="E162">
    <cfRule type="cellIs" dxfId="1" priority="2" operator="equal">
      <formula>0</formula>
    </cfRule>
  </conditionalFormatting>
  <conditionalFormatting sqref="E168">
    <cfRule type="cellIs" dxfId="0" priority="1" operator="equal">
      <formula>0</formula>
    </cfRule>
  </conditionalFormatting>
  <printOptions gridLines="1"/>
  <pageMargins left="0.39370078740157483" right="0.39370078740157483" top="0.98425196850393704" bottom="0.98425196850393704" header="0.31496062992125984" footer="0.31496062992125984"/>
  <pageSetup paperSize="9" orientation="landscape" r:id="rId1"/>
  <headerFooter>
    <oddFooter xml:space="preserve">&amp;L&amp;8Página&amp;P&amp;C&amp;8Construção CA SESC Gurupi - TO
</oddFooter>
  </headerFooter>
  <drawing r:id="rId2"/>
  <legacyDrawing r:id="rId3"/>
  <oleObjects>
    <mc:AlternateContent xmlns:mc="http://schemas.openxmlformats.org/markup-compatibility/2006">
      <mc:Choice Requires="x14">
        <oleObject progId="AutoCAD.Drawing.16" shapeId="15362" r:id="rId4">
          <objectPr defaultSize="0" autoPict="0" r:id="rId5">
            <anchor moveWithCells="1">
              <from>
                <xdr:col>6</xdr:col>
                <xdr:colOff>390525</xdr:colOff>
                <xdr:row>0</xdr:row>
                <xdr:rowOff>95250</xdr:rowOff>
              </from>
              <to>
                <xdr:col>7</xdr:col>
                <xdr:colOff>781050</xdr:colOff>
                <xdr:row>2</xdr:row>
                <xdr:rowOff>95250</xdr:rowOff>
              </to>
            </anchor>
          </objectPr>
        </oleObject>
      </mc:Choice>
      <mc:Fallback>
        <oleObject progId="AutoCAD.Drawing.16" shapeId="15362"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2"/>
  <sheetViews>
    <sheetView topLeftCell="A7" zoomScaleNormal="100" workbookViewId="0">
      <selection activeCell="D21" sqref="D21"/>
    </sheetView>
  </sheetViews>
  <sheetFormatPr defaultColWidth="9.140625" defaultRowHeight="11.25" x14ac:dyDescent="0.2"/>
  <cols>
    <col min="1" max="1" width="6.140625" style="1" customWidth="1"/>
    <col min="2" max="2" width="23.42578125" style="1" customWidth="1"/>
    <col min="3" max="3" width="12.7109375" style="1" customWidth="1"/>
    <col min="4" max="4" width="7.7109375" style="1" customWidth="1"/>
    <col min="5" max="5" width="11.7109375" style="1" customWidth="1"/>
    <col min="6" max="6" width="7.7109375" style="1" customWidth="1"/>
    <col min="7" max="7" width="11.7109375" style="1" customWidth="1"/>
    <col min="8" max="8" width="7.7109375" style="1" customWidth="1"/>
    <col min="9" max="9" width="11.7109375" style="1" customWidth="1"/>
    <col min="10" max="10" width="7.7109375" style="1" customWidth="1"/>
    <col min="11" max="11" width="11.7109375" style="1" customWidth="1"/>
    <col min="12" max="12" width="7.7109375" style="1" customWidth="1"/>
    <col min="13" max="13" width="11.7109375" style="1" customWidth="1"/>
    <col min="14" max="14" width="7.7109375" style="1" customWidth="1"/>
    <col min="15" max="16384" width="9.140625" style="1"/>
  </cols>
  <sheetData>
    <row r="1" spans="1:14" ht="15" customHeight="1" x14ac:dyDescent="0.2">
      <c r="A1" s="94" t="s">
        <v>13</v>
      </c>
      <c r="B1" s="228" t="s">
        <v>383</v>
      </c>
      <c r="C1" s="229"/>
      <c r="D1" s="229"/>
      <c r="E1" s="229"/>
      <c r="F1" s="229"/>
      <c r="G1" s="229"/>
      <c r="H1" s="229"/>
      <c r="I1" s="229"/>
      <c r="J1" s="229"/>
      <c r="K1" s="230"/>
      <c r="L1" s="95"/>
      <c r="M1" s="96"/>
      <c r="N1" s="97"/>
    </row>
    <row r="2" spans="1:14" ht="15" customHeight="1" x14ac:dyDescent="0.2">
      <c r="A2" s="98">
        <v>43739</v>
      </c>
      <c r="B2" s="231"/>
      <c r="C2" s="232"/>
      <c r="D2" s="232"/>
      <c r="E2" s="232"/>
      <c r="F2" s="232"/>
      <c r="G2" s="232"/>
      <c r="H2" s="232"/>
      <c r="I2" s="232"/>
      <c r="J2" s="232"/>
      <c r="K2" s="233"/>
      <c r="L2" s="99"/>
      <c r="M2" s="100"/>
      <c r="N2" s="101"/>
    </row>
    <row r="3" spans="1:14" ht="15" customHeight="1" thickBot="1" x14ac:dyDescent="0.25">
      <c r="A3" s="102"/>
      <c r="B3" s="234"/>
      <c r="C3" s="235"/>
      <c r="D3" s="235"/>
      <c r="E3" s="235"/>
      <c r="F3" s="235"/>
      <c r="G3" s="235"/>
      <c r="H3" s="235"/>
      <c r="I3" s="235"/>
      <c r="J3" s="235"/>
      <c r="K3" s="236"/>
      <c r="L3" s="103"/>
      <c r="M3" s="104"/>
      <c r="N3" s="105"/>
    </row>
    <row r="4" spans="1:14" ht="13.5" customHeight="1" thickBot="1" x14ac:dyDescent="0.25">
      <c r="A4" s="237" t="s">
        <v>19</v>
      </c>
      <c r="B4" s="239" t="s">
        <v>15</v>
      </c>
      <c r="C4" s="239" t="s">
        <v>16</v>
      </c>
      <c r="D4" s="240" t="s">
        <v>18</v>
      </c>
      <c r="E4" s="226" t="s">
        <v>6</v>
      </c>
      <c r="F4" s="227"/>
      <c r="G4" s="226" t="s">
        <v>5</v>
      </c>
      <c r="H4" s="227"/>
      <c r="I4" s="226" t="s">
        <v>2</v>
      </c>
      <c r="J4" s="227"/>
      <c r="K4" s="226" t="s">
        <v>3</v>
      </c>
      <c r="L4" s="227"/>
      <c r="M4" s="226" t="s">
        <v>4</v>
      </c>
      <c r="N4" s="227"/>
    </row>
    <row r="5" spans="1:14" ht="12" thickBot="1" x14ac:dyDescent="0.25">
      <c r="A5" s="238"/>
      <c r="B5" s="238"/>
      <c r="C5" s="238"/>
      <c r="D5" s="241"/>
      <c r="E5" s="106" t="s">
        <v>17</v>
      </c>
      <c r="F5" s="107" t="s">
        <v>18</v>
      </c>
      <c r="G5" s="106" t="s">
        <v>17</v>
      </c>
      <c r="H5" s="107" t="s">
        <v>18</v>
      </c>
      <c r="I5" s="106" t="s">
        <v>17</v>
      </c>
      <c r="J5" s="107" t="s">
        <v>18</v>
      </c>
      <c r="K5" s="106" t="s">
        <v>17</v>
      </c>
      <c r="L5" s="107" t="s">
        <v>18</v>
      </c>
      <c r="M5" s="106" t="s">
        <v>17</v>
      </c>
      <c r="N5" s="107" t="s">
        <v>18</v>
      </c>
    </row>
    <row r="6" spans="1:14" s="2" customFormat="1" ht="22.5" x14ac:dyDescent="0.2">
      <c r="A6" s="108">
        <v>1</v>
      </c>
      <c r="B6" s="109" t="str">
        <f>Resumo!B6</f>
        <v>SERVIÇOS PRELIMINARES E PERIÓDICOS</v>
      </c>
      <c r="C6" s="110">
        <f>Resumo!D6</f>
        <v>1977137.8114260007</v>
      </c>
      <c r="D6" s="111">
        <f>(C6/$C$18)</f>
        <v>6.9586680667136469E-2</v>
      </c>
      <c r="E6" s="112">
        <f>($C6*F6)/100</f>
        <v>237256.53737112007</v>
      </c>
      <c r="F6" s="112">
        <v>12</v>
      </c>
      <c r="G6" s="112">
        <f>($C6*H6)/100</f>
        <v>177942.40302834005</v>
      </c>
      <c r="H6" s="112">
        <v>9</v>
      </c>
      <c r="I6" s="112">
        <f>($C6*J6)/100</f>
        <v>177942.40302834005</v>
      </c>
      <c r="J6" s="112">
        <v>9</v>
      </c>
      <c r="K6" s="112">
        <f>($C6*L6)/100</f>
        <v>177942.40302834005</v>
      </c>
      <c r="L6" s="112">
        <v>9</v>
      </c>
      <c r="M6" s="112">
        <f>($C6*N6)/100</f>
        <v>177942.40302834005</v>
      </c>
      <c r="N6" s="112">
        <v>9</v>
      </c>
    </row>
    <row r="7" spans="1:14" s="2" customFormat="1" ht="3.95" customHeight="1" x14ac:dyDescent="0.2">
      <c r="A7" s="114"/>
      <c r="B7" s="115"/>
      <c r="C7" s="116"/>
      <c r="D7" s="117"/>
      <c r="E7" s="163"/>
      <c r="F7" s="163"/>
      <c r="G7" s="163"/>
      <c r="H7" s="163"/>
      <c r="I7" s="163"/>
      <c r="J7" s="163"/>
      <c r="K7" s="163"/>
      <c r="L7" s="163"/>
      <c r="M7" s="163"/>
      <c r="N7" s="164"/>
    </row>
    <row r="8" spans="1:14" s="2" customFormat="1" ht="22.5" x14ac:dyDescent="0.2">
      <c r="A8" s="118">
        <v>2</v>
      </c>
      <c r="B8" s="119" t="str">
        <f>Resumo!B7</f>
        <v>CONSTRUÇÃO DO PRÉDIO PRINCIPAL</v>
      </c>
      <c r="C8" s="110">
        <f>Resumo!D7</f>
        <v>13208547.337901991</v>
      </c>
      <c r="D8" s="111">
        <f>(C8/$C$18)</f>
        <v>0.46488361123214622</v>
      </c>
      <c r="E8" s="112">
        <f>($C8*F8)/100</f>
        <v>660427.36689509964</v>
      </c>
      <c r="F8" s="112">
        <v>5</v>
      </c>
      <c r="G8" s="112">
        <f>($C8*H8)/100</f>
        <v>1320854.7337901993</v>
      </c>
      <c r="H8" s="112">
        <v>10</v>
      </c>
      <c r="I8" s="112">
        <f>($C8*J8)/100</f>
        <v>1585025.6805482388</v>
      </c>
      <c r="J8" s="112">
        <v>12</v>
      </c>
      <c r="K8" s="112">
        <f>($C8*L8)/100</f>
        <v>1585025.6805482388</v>
      </c>
      <c r="L8" s="112">
        <v>12</v>
      </c>
      <c r="M8" s="112">
        <f>($C8*N8)/100</f>
        <v>1717111.1539272589</v>
      </c>
      <c r="N8" s="113">
        <v>13</v>
      </c>
    </row>
    <row r="9" spans="1:14" s="2" customFormat="1" ht="3.95" customHeight="1" x14ac:dyDescent="0.2">
      <c r="A9" s="114"/>
      <c r="B9" s="115"/>
      <c r="C9" s="116"/>
      <c r="D9" s="117"/>
      <c r="E9" s="163"/>
      <c r="F9" s="164"/>
      <c r="G9" s="163"/>
      <c r="H9" s="164"/>
      <c r="I9" s="163"/>
      <c r="J9" s="164"/>
      <c r="K9" s="199"/>
      <c r="L9" s="200"/>
      <c r="M9" s="163"/>
      <c r="N9" s="164"/>
    </row>
    <row r="10" spans="1:14" s="2" customFormat="1" ht="22.5" x14ac:dyDescent="0.2">
      <c r="A10" s="108">
        <v>3</v>
      </c>
      <c r="B10" s="120" t="str">
        <f>Resumo!B8</f>
        <v>CONSTRUÇÃO DE PARQUE AQUÁTICO</v>
      </c>
      <c r="C10" s="110">
        <f>Resumo!D8</f>
        <v>1979675.2820279999</v>
      </c>
      <c r="D10" s="111">
        <f>(C10/$C$18)</f>
        <v>6.9675988633158423E-2</v>
      </c>
      <c r="E10" s="112"/>
      <c r="F10" s="112"/>
      <c r="G10" s="112"/>
      <c r="H10" s="112"/>
      <c r="I10" s="112"/>
      <c r="J10" s="112"/>
      <c r="K10" s="112"/>
      <c r="L10" s="112"/>
      <c r="M10" s="112"/>
      <c r="N10" s="113"/>
    </row>
    <row r="11" spans="1:14" s="2" customFormat="1" ht="3.95" customHeight="1" x14ac:dyDescent="0.2">
      <c r="A11" s="114"/>
      <c r="B11" s="121"/>
      <c r="C11" s="116"/>
      <c r="D11" s="117"/>
      <c r="E11" s="122"/>
      <c r="F11" s="122"/>
      <c r="G11" s="122"/>
      <c r="H11" s="122"/>
      <c r="I11" s="122"/>
      <c r="J11" s="122"/>
      <c r="K11" s="122"/>
      <c r="L11" s="122"/>
      <c r="M11" s="122"/>
      <c r="N11" s="123"/>
    </row>
    <row r="12" spans="1:14" s="2" customFormat="1" ht="22.5" x14ac:dyDescent="0.2">
      <c r="A12" s="108">
        <v>4</v>
      </c>
      <c r="B12" s="120" t="str">
        <f>Resumo!B9</f>
        <v>OBRAS EXTERNAS DE URBANIZAÇÃO E PAISAGISMO</v>
      </c>
      <c r="C12" s="110">
        <f>Resumo!D9</f>
        <v>955385.89997999975</v>
      </c>
      <c r="D12" s="111">
        <f>(C12/$C$18)</f>
        <v>3.3625442370070868E-2</v>
      </c>
      <c r="E12" s="112"/>
      <c r="F12" s="112"/>
      <c r="G12" s="112"/>
      <c r="H12" s="112"/>
      <c r="I12" s="112"/>
      <c r="J12" s="112"/>
      <c r="K12" s="112"/>
      <c r="L12" s="113"/>
      <c r="M12" s="112"/>
      <c r="N12" s="113"/>
    </row>
    <row r="13" spans="1:14" s="2" customFormat="1" ht="3.75" customHeight="1" x14ac:dyDescent="0.2">
      <c r="A13" s="114"/>
      <c r="B13" s="121"/>
      <c r="C13" s="127"/>
      <c r="D13" s="128"/>
      <c r="E13" s="122"/>
      <c r="F13" s="122"/>
      <c r="G13" s="122"/>
      <c r="H13" s="122"/>
      <c r="I13" s="122"/>
      <c r="J13" s="122"/>
      <c r="K13" s="122"/>
      <c r="L13" s="123"/>
      <c r="M13" s="122"/>
      <c r="N13" s="123"/>
    </row>
    <row r="14" spans="1:14" s="2" customFormat="1" ht="22.5" x14ac:dyDescent="0.2">
      <c r="A14" s="108">
        <v>5</v>
      </c>
      <c r="B14" s="125" t="str">
        <f>Resumo!B10</f>
        <v>INSTALAÇÕES PREDIAIS E MECÂNICAS</v>
      </c>
      <c r="C14" s="110">
        <f>Resumo!D10</f>
        <v>5749561.2367260046</v>
      </c>
      <c r="D14" s="111">
        <f>(C14/$C$18)</f>
        <v>0.20235963292191236</v>
      </c>
      <c r="E14" s="112">
        <f>($C14*F14)/100</f>
        <v>287478.06183630024</v>
      </c>
      <c r="F14" s="112">
        <v>5</v>
      </c>
      <c r="G14" s="112">
        <f>($C14*H14)/100</f>
        <v>459964.89893808035</v>
      </c>
      <c r="H14" s="112">
        <v>8</v>
      </c>
      <c r="I14" s="112">
        <f>($C14*J14)/100</f>
        <v>517460.51130534039</v>
      </c>
      <c r="J14" s="112">
        <v>9</v>
      </c>
      <c r="K14" s="112">
        <f>($C14*L14)/100</f>
        <v>574956.12367260049</v>
      </c>
      <c r="L14" s="113">
        <v>10</v>
      </c>
      <c r="M14" s="112">
        <f>($C14*N14)/100</f>
        <v>689947.34840712056</v>
      </c>
      <c r="N14" s="113">
        <v>12</v>
      </c>
    </row>
    <row r="15" spans="1:14" s="2" customFormat="1" ht="3.75" customHeight="1" x14ac:dyDescent="0.2">
      <c r="A15" s="114"/>
      <c r="B15" s="121"/>
      <c r="C15" s="127"/>
      <c r="D15" s="128"/>
      <c r="E15" s="163"/>
      <c r="F15" s="163"/>
      <c r="G15" s="163"/>
      <c r="H15" s="163"/>
      <c r="I15" s="163"/>
      <c r="J15" s="163"/>
      <c r="K15" s="163"/>
      <c r="L15" s="164"/>
      <c r="M15" s="163"/>
      <c r="N15" s="164"/>
    </row>
    <row r="16" spans="1:14" s="2" customFormat="1" x14ac:dyDescent="0.2">
      <c r="A16" s="124">
        <v>6</v>
      </c>
      <c r="B16" s="125" t="str">
        <f>Resumo!B11</f>
        <v>EQUIPAMENTOS RELEVANTES</v>
      </c>
      <c r="C16" s="110">
        <f>Resumo!D11</f>
        <v>4542282.2044480005</v>
      </c>
      <c r="D16" s="111">
        <f>(C16/$C$18)</f>
        <v>0.15986864417557564</v>
      </c>
      <c r="E16" s="112">
        <f>($C16*F16)/100</f>
        <v>227114.11022240002</v>
      </c>
      <c r="F16" s="126">
        <v>5</v>
      </c>
      <c r="G16" s="112">
        <f>($C16*H16)/100</f>
        <v>227114.11022240002</v>
      </c>
      <c r="H16" s="112">
        <v>5</v>
      </c>
      <c r="I16" s="112">
        <f>($C16*J16)/100</f>
        <v>227114.11022240002</v>
      </c>
      <c r="J16" s="112">
        <v>5</v>
      </c>
      <c r="K16" s="112">
        <f>($C16*L16)/100</f>
        <v>454228.22044480004</v>
      </c>
      <c r="L16" s="112">
        <v>10</v>
      </c>
      <c r="M16" s="112">
        <f>($C16*N16)/100</f>
        <v>454228.22044480004</v>
      </c>
      <c r="N16" s="126">
        <v>10</v>
      </c>
    </row>
    <row r="17" spans="1:14" s="2" customFormat="1" ht="3.75" customHeight="1" x14ac:dyDescent="0.2">
      <c r="A17" s="114"/>
      <c r="B17" s="121"/>
      <c r="C17" s="127"/>
      <c r="D17" s="128"/>
      <c r="E17" s="165"/>
      <c r="F17" s="165"/>
      <c r="G17" s="165"/>
      <c r="H17" s="165"/>
      <c r="I17" s="165"/>
      <c r="J17" s="165"/>
      <c r="K17" s="165"/>
      <c r="L17" s="165"/>
      <c r="M17" s="163"/>
      <c r="N17" s="163"/>
    </row>
    <row r="18" spans="1:14" ht="12.75" customHeight="1" x14ac:dyDescent="0.2">
      <c r="A18" s="129"/>
      <c r="B18" s="130" t="s">
        <v>33</v>
      </c>
      <c r="C18" s="131">
        <f>SUM(C6:C17)</f>
        <v>28412589.772509996</v>
      </c>
      <c r="D18" s="132">
        <f>SUM(D6:D17)</f>
        <v>1</v>
      </c>
      <c r="E18" s="133">
        <f>SUM(E6:E17)</f>
        <v>1412276.0763249199</v>
      </c>
      <c r="F18" s="134">
        <f>(E18/$C18)</f>
        <v>4.9705996096538092E-2</v>
      </c>
      <c r="G18" s="133">
        <f>SUM(G6:G17)</f>
        <v>2185876.1459790198</v>
      </c>
      <c r="H18" s="134">
        <f>(G18/$C18)</f>
        <v>7.6933365225788683E-2</v>
      </c>
      <c r="I18" s="133">
        <f>SUM(I6:I17)</f>
        <v>2507542.7051043194</v>
      </c>
      <c r="J18" s="134">
        <f>(I18/$C18)</f>
        <v>8.8254633779650718E-2</v>
      </c>
      <c r="K18" s="133">
        <f>SUM(K6:K17)</f>
        <v>2792152.4276939793</v>
      </c>
      <c r="L18" s="134">
        <f>(K18/$C18)</f>
        <v>9.8271662317648625E-2</v>
      </c>
      <c r="M18" s="133">
        <f>SUM(M6:M17)</f>
        <v>3039229.1258075195</v>
      </c>
      <c r="N18" s="134">
        <f>(M18/$C18)</f>
        <v>0.10696769108840834</v>
      </c>
    </row>
    <row r="19" spans="1:14" ht="22.5" x14ac:dyDescent="0.2">
      <c r="A19" s="135"/>
      <c r="B19" s="136" t="s">
        <v>34</v>
      </c>
      <c r="C19" s="137"/>
      <c r="D19" s="138"/>
      <c r="E19" s="133">
        <f>E18</f>
        <v>1412276.0763249199</v>
      </c>
      <c r="F19" s="134">
        <f>F18</f>
        <v>4.9705996096538092E-2</v>
      </c>
      <c r="G19" s="133">
        <f t="shared" ref="G19:J19" si="0">E19+G18</f>
        <v>3598152.22230394</v>
      </c>
      <c r="H19" s="134">
        <f>F19+H18</f>
        <v>0.12663936132232678</v>
      </c>
      <c r="I19" s="133">
        <f t="shared" si="0"/>
        <v>6105694.9274082594</v>
      </c>
      <c r="J19" s="134">
        <f t="shared" si="0"/>
        <v>0.21489399510197749</v>
      </c>
      <c r="K19" s="133">
        <f>I19+K18</f>
        <v>8897847.3551022392</v>
      </c>
      <c r="L19" s="134">
        <f>J19+L18</f>
        <v>0.3131656574196261</v>
      </c>
      <c r="M19" s="133">
        <f>K19+M18</f>
        <v>11937076.480909759</v>
      </c>
      <c r="N19" s="134">
        <f t="shared" ref="N19" si="1">L19+N18</f>
        <v>0.42013334850803441</v>
      </c>
    </row>
    <row r="20" spans="1:14" x14ac:dyDescent="0.2">
      <c r="A20" s="139"/>
      <c r="B20" s="139"/>
      <c r="C20" s="140"/>
      <c r="D20" s="140"/>
      <c r="E20" s="140"/>
      <c r="F20" s="140"/>
      <c r="G20" s="140"/>
      <c r="H20" s="140"/>
      <c r="I20" s="140"/>
      <c r="J20" s="140"/>
      <c r="K20" s="140"/>
      <c r="L20" s="140"/>
      <c r="M20" s="140"/>
      <c r="N20" s="140"/>
    </row>
    <row r="21" spans="1:14" x14ac:dyDescent="0.2">
      <c r="A21" s="139"/>
      <c r="B21" s="139"/>
      <c r="C21" s="140"/>
      <c r="D21" s="140"/>
      <c r="E21" s="140"/>
      <c r="F21" s="140"/>
      <c r="G21" s="140"/>
      <c r="H21" s="140"/>
      <c r="I21" s="140"/>
      <c r="J21" s="140"/>
      <c r="K21" s="140"/>
      <c r="L21" s="140"/>
      <c r="M21" s="140"/>
      <c r="N21" s="140"/>
    </row>
    <row r="22" spans="1:14" x14ac:dyDescent="0.2">
      <c r="A22" s="139"/>
      <c r="B22" s="139"/>
      <c r="C22" s="140"/>
      <c r="D22" s="140"/>
      <c r="E22" s="140"/>
      <c r="F22" s="140"/>
      <c r="G22" s="140"/>
      <c r="H22" s="140"/>
      <c r="I22" s="140"/>
      <c r="J22" s="140"/>
      <c r="K22" s="140"/>
      <c r="L22" s="140"/>
      <c r="M22" s="140"/>
      <c r="N22" s="140"/>
    </row>
    <row r="23" spans="1:14" ht="12" thickBot="1" x14ac:dyDescent="0.25">
      <c r="A23" s="139"/>
      <c r="B23" s="139"/>
      <c r="C23" s="140"/>
      <c r="D23" s="140"/>
      <c r="E23" s="140"/>
      <c r="F23" s="140"/>
      <c r="G23" s="140"/>
      <c r="H23" s="140"/>
      <c r="I23" s="140"/>
      <c r="J23" s="140"/>
      <c r="K23" s="140"/>
      <c r="L23" s="140"/>
      <c r="M23" s="140"/>
      <c r="N23" s="140"/>
    </row>
    <row r="24" spans="1:14" ht="15" customHeight="1" x14ac:dyDescent="0.2">
      <c r="A24" s="94" t="s">
        <v>13</v>
      </c>
      <c r="B24" s="228" t="s">
        <v>383</v>
      </c>
      <c r="C24" s="229"/>
      <c r="D24" s="229"/>
      <c r="E24" s="229"/>
      <c r="F24" s="229"/>
      <c r="G24" s="229"/>
      <c r="H24" s="229"/>
      <c r="I24" s="229"/>
      <c r="J24" s="229"/>
      <c r="K24" s="230"/>
      <c r="L24" s="95"/>
      <c r="M24" s="96"/>
      <c r="N24" s="97"/>
    </row>
    <row r="25" spans="1:14" ht="15" customHeight="1" x14ac:dyDescent="0.2">
      <c r="A25" s="98">
        <v>43739</v>
      </c>
      <c r="B25" s="231"/>
      <c r="C25" s="232"/>
      <c r="D25" s="232"/>
      <c r="E25" s="232"/>
      <c r="F25" s="232"/>
      <c r="G25" s="232"/>
      <c r="H25" s="232"/>
      <c r="I25" s="232"/>
      <c r="J25" s="232"/>
      <c r="K25" s="233"/>
      <c r="L25" s="99"/>
      <c r="M25" s="100"/>
      <c r="N25" s="101"/>
    </row>
    <row r="26" spans="1:14" ht="15" customHeight="1" thickBot="1" x14ac:dyDescent="0.25">
      <c r="A26" s="102"/>
      <c r="B26" s="234"/>
      <c r="C26" s="235"/>
      <c r="D26" s="235"/>
      <c r="E26" s="235"/>
      <c r="F26" s="235"/>
      <c r="G26" s="235"/>
      <c r="H26" s="235"/>
      <c r="I26" s="235"/>
      <c r="J26" s="235"/>
      <c r="K26" s="236"/>
      <c r="L26" s="103"/>
      <c r="M26" s="104"/>
      <c r="N26" s="105"/>
    </row>
    <row r="27" spans="1:14" ht="12" thickBot="1" x14ac:dyDescent="0.25">
      <c r="A27" s="237" t="s">
        <v>19</v>
      </c>
      <c r="B27" s="239" t="s">
        <v>15</v>
      </c>
      <c r="C27" s="239" t="s">
        <v>16</v>
      </c>
      <c r="D27" s="240" t="s">
        <v>18</v>
      </c>
      <c r="E27" s="226" t="s">
        <v>2130</v>
      </c>
      <c r="F27" s="227"/>
      <c r="G27" s="226" t="s">
        <v>2131</v>
      </c>
      <c r="H27" s="227"/>
      <c r="I27" s="226" t="s">
        <v>2132</v>
      </c>
      <c r="J27" s="227"/>
      <c r="K27" s="226" t="s">
        <v>2133</v>
      </c>
      <c r="L27" s="227"/>
      <c r="M27" s="226" t="s">
        <v>2134</v>
      </c>
      <c r="N27" s="227"/>
    </row>
    <row r="28" spans="1:14" ht="12" thickBot="1" x14ac:dyDescent="0.25">
      <c r="A28" s="238"/>
      <c r="B28" s="238"/>
      <c r="C28" s="238"/>
      <c r="D28" s="241"/>
      <c r="E28" s="106" t="s">
        <v>17</v>
      </c>
      <c r="F28" s="107" t="s">
        <v>18</v>
      </c>
      <c r="G28" s="106" t="s">
        <v>17</v>
      </c>
      <c r="H28" s="107" t="s">
        <v>18</v>
      </c>
      <c r="I28" s="106" t="s">
        <v>17</v>
      </c>
      <c r="J28" s="107" t="s">
        <v>18</v>
      </c>
      <c r="K28" s="106" t="s">
        <v>17</v>
      </c>
      <c r="L28" s="107" t="s">
        <v>18</v>
      </c>
      <c r="M28" s="106" t="s">
        <v>17</v>
      </c>
      <c r="N28" s="107" t="s">
        <v>18</v>
      </c>
    </row>
    <row r="29" spans="1:14" ht="22.5" x14ac:dyDescent="0.2">
      <c r="A29" s="108">
        <v>1</v>
      </c>
      <c r="B29" s="109" t="str">
        <f>B6</f>
        <v>SERVIÇOS PRELIMINARES E PERIÓDICOS</v>
      </c>
      <c r="C29" s="110">
        <f>C6</f>
        <v>1977137.8114260007</v>
      </c>
      <c r="D29" s="111">
        <f>(C29/$C$18)</f>
        <v>6.9586680667136469E-2</v>
      </c>
      <c r="E29" s="112">
        <f>($C29*F29)/100</f>
        <v>177942.40302834005</v>
      </c>
      <c r="F29" s="112">
        <v>9</v>
      </c>
      <c r="G29" s="112">
        <f>($C29*H29)/100</f>
        <v>177942.40302834005</v>
      </c>
      <c r="H29" s="112">
        <v>9</v>
      </c>
      <c r="I29" s="112">
        <f>($C29*J29)/100</f>
        <v>177942.40302834005</v>
      </c>
      <c r="J29" s="112">
        <v>9</v>
      </c>
      <c r="K29" s="112">
        <f>($C29*L29)/100</f>
        <v>177942.40302834005</v>
      </c>
      <c r="L29" s="112">
        <v>9</v>
      </c>
      <c r="M29" s="112">
        <f>($C29*N29)/100</f>
        <v>316342.04982816009</v>
      </c>
      <c r="N29" s="112">
        <v>16</v>
      </c>
    </row>
    <row r="30" spans="1:14" ht="3.6" customHeight="1" x14ac:dyDescent="0.2">
      <c r="A30" s="114"/>
      <c r="B30" s="115"/>
      <c r="C30" s="116"/>
      <c r="D30" s="117"/>
      <c r="E30" s="163"/>
      <c r="F30" s="163"/>
      <c r="G30" s="163"/>
      <c r="H30" s="163"/>
      <c r="I30" s="163"/>
      <c r="J30" s="163"/>
      <c r="K30" s="163"/>
      <c r="L30" s="163"/>
      <c r="M30" s="163"/>
      <c r="N30" s="164"/>
    </row>
    <row r="31" spans="1:14" ht="22.5" x14ac:dyDescent="0.2">
      <c r="A31" s="118">
        <v>2</v>
      </c>
      <c r="B31" s="119" t="str">
        <f>B8</f>
        <v>CONSTRUÇÃO DO PRÉDIO PRINCIPAL</v>
      </c>
      <c r="C31" s="110">
        <f>C8</f>
        <v>13208547.337901991</v>
      </c>
      <c r="D31" s="111">
        <f>(C31/$C$18)</f>
        <v>0.46488361123214622</v>
      </c>
      <c r="E31" s="112">
        <f>($C31*F31)/100</f>
        <v>1585025.6805482388</v>
      </c>
      <c r="F31" s="112">
        <v>12</v>
      </c>
      <c r="G31" s="112">
        <f>($C31*H31)/100</f>
        <v>1320854.7337901993</v>
      </c>
      <c r="H31" s="112">
        <v>10</v>
      </c>
      <c r="I31" s="112">
        <f>($C31*J31)/100</f>
        <v>1320854.7337901993</v>
      </c>
      <c r="J31" s="112">
        <v>10</v>
      </c>
      <c r="K31" s="112">
        <f>($C31*L31)/100</f>
        <v>1320854.7337901993</v>
      </c>
      <c r="L31" s="112">
        <v>10</v>
      </c>
      <c r="M31" s="112">
        <f>($C31*N31)/100</f>
        <v>792512.8402741194</v>
      </c>
      <c r="N31" s="113">
        <v>6</v>
      </c>
    </row>
    <row r="32" spans="1:14" ht="3.6" customHeight="1" x14ac:dyDescent="0.2">
      <c r="A32" s="114"/>
      <c r="B32" s="115"/>
      <c r="C32" s="116"/>
      <c r="D32" s="117"/>
      <c r="E32" s="163"/>
      <c r="F32" s="164"/>
      <c r="G32" s="163"/>
      <c r="H32" s="164"/>
      <c r="I32" s="163"/>
      <c r="J32" s="164"/>
      <c r="K32" s="199"/>
      <c r="L32" s="200"/>
      <c r="M32" s="163"/>
      <c r="N32" s="164"/>
    </row>
    <row r="33" spans="1:14" ht="22.5" x14ac:dyDescent="0.2">
      <c r="A33" s="108">
        <v>3</v>
      </c>
      <c r="B33" s="120" t="str">
        <f>B10</f>
        <v>CONSTRUÇÃO DE PARQUE AQUÁTICO</v>
      </c>
      <c r="C33" s="110">
        <f>C10</f>
        <v>1979675.2820279999</v>
      </c>
      <c r="D33" s="111">
        <f>(C33/$C$18)</f>
        <v>6.9675988633158423E-2</v>
      </c>
      <c r="E33" s="112">
        <f>($C33*F33)/100</f>
        <v>237561.03384336</v>
      </c>
      <c r="F33" s="112">
        <v>12</v>
      </c>
      <c r="G33" s="112">
        <f>($C33*H33)/100</f>
        <v>316748.04512447998</v>
      </c>
      <c r="H33" s="112">
        <v>16</v>
      </c>
      <c r="I33" s="112">
        <f>($C33*J33)/100</f>
        <v>435528.56204615993</v>
      </c>
      <c r="J33" s="112">
        <v>22</v>
      </c>
      <c r="K33" s="112">
        <f>($C33*L33)/100</f>
        <v>534512.32614755991</v>
      </c>
      <c r="L33" s="112">
        <v>27</v>
      </c>
      <c r="M33" s="112">
        <f>($C33*N33)/100</f>
        <v>455325.31486644002</v>
      </c>
      <c r="N33" s="113">
        <v>23</v>
      </c>
    </row>
    <row r="34" spans="1:14" ht="3.6" customHeight="1" x14ac:dyDescent="0.2">
      <c r="A34" s="114"/>
      <c r="B34" s="121"/>
      <c r="C34" s="116"/>
      <c r="D34" s="117"/>
      <c r="E34" s="163"/>
      <c r="F34" s="163"/>
      <c r="G34" s="163"/>
      <c r="H34" s="163"/>
      <c r="I34" s="163"/>
      <c r="J34" s="163"/>
      <c r="K34" s="163"/>
      <c r="L34" s="163"/>
      <c r="M34" s="163"/>
      <c r="N34" s="164"/>
    </row>
    <row r="35" spans="1:14" ht="22.5" x14ac:dyDescent="0.2">
      <c r="A35" s="108">
        <v>4</v>
      </c>
      <c r="B35" s="120" t="str">
        <f>B12</f>
        <v>OBRAS EXTERNAS DE URBANIZAÇÃO E PAISAGISMO</v>
      </c>
      <c r="C35" s="110">
        <f>C12</f>
        <v>955385.89997999975</v>
      </c>
      <c r="D35" s="111">
        <f>(C35/$C$18)</f>
        <v>3.3625442370070868E-2</v>
      </c>
      <c r="E35" s="112"/>
      <c r="F35" s="112"/>
      <c r="G35" s="112">
        <f>($C35*H35)/100</f>
        <v>191077.17999599993</v>
      </c>
      <c r="H35" s="112">
        <v>20</v>
      </c>
      <c r="I35" s="112">
        <f>($C35*J35)/100</f>
        <v>238846.47499499994</v>
      </c>
      <c r="J35" s="112">
        <v>25</v>
      </c>
      <c r="K35" s="112">
        <f>($C35*L35)/100</f>
        <v>257954.19299459993</v>
      </c>
      <c r="L35" s="113">
        <v>27</v>
      </c>
      <c r="M35" s="112">
        <f>($C35*N35)/100</f>
        <v>267508.05199439992</v>
      </c>
      <c r="N35" s="113">
        <v>28</v>
      </c>
    </row>
    <row r="36" spans="1:14" ht="3.6" customHeight="1" x14ac:dyDescent="0.2">
      <c r="A36" s="114"/>
      <c r="B36" s="121"/>
      <c r="C36" s="127"/>
      <c r="D36" s="128"/>
      <c r="E36" s="122"/>
      <c r="F36" s="122"/>
      <c r="G36" s="163"/>
      <c r="H36" s="163"/>
      <c r="I36" s="163"/>
      <c r="J36" s="163"/>
      <c r="K36" s="163"/>
      <c r="L36" s="164"/>
      <c r="M36" s="163"/>
      <c r="N36" s="164"/>
    </row>
    <row r="37" spans="1:14" ht="22.5" x14ac:dyDescent="0.2">
      <c r="A37" s="108">
        <v>5</v>
      </c>
      <c r="B37" s="125" t="str">
        <f>B14</f>
        <v>INSTALAÇÕES PREDIAIS E MECÂNICAS</v>
      </c>
      <c r="C37" s="110">
        <f>C14</f>
        <v>5749561.2367260046</v>
      </c>
      <c r="D37" s="111">
        <f>(C37/$C$18)</f>
        <v>0.20235963292191236</v>
      </c>
      <c r="E37" s="112">
        <f>($C37*F37)/100</f>
        <v>689947.34840712056</v>
      </c>
      <c r="F37" s="112">
        <v>12</v>
      </c>
      <c r="G37" s="112">
        <f>($C37*H37)/100</f>
        <v>689947.34840712056</v>
      </c>
      <c r="H37" s="112">
        <v>12</v>
      </c>
      <c r="I37" s="112">
        <f>($C37*J37)/100</f>
        <v>689947.34840712056</v>
      </c>
      <c r="J37" s="112">
        <v>12</v>
      </c>
      <c r="K37" s="112">
        <f>($C37*L37)/100</f>
        <v>574956.12367260049</v>
      </c>
      <c r="L37" s="113">
        <v>10</v>
      </c>
      <c r="M37" s="112">
        <f>($C37*N37)/100</f>
        <v>574956.12367260049</v>
      </c>
      <c r="N37" s="113">
        <v>10</v>
      </c>
    </row>
    <row r="38" spans="1:14" ht="3.6" customHeight="1" x14ac:dyDescent="0.2">
      <c r="A38" s="114"/>
      <c r="B38" s="121"/>
      <c r="C38" s="127"/>
      <c r="D38" s="128"/>
      <c r="E38" s="163"/>
      <c r="F38" s="163"/>
      <c r="G38" s="163"/>
      <c r="H38" s="163"/>
      <c r="I38" s="163"/>
      <c r="J38" s="163"/>
      <c r="K38" s="163"/>
      <c r="L38" s="164"/>
      <c r="M38" s="163"/>
      <c r="N38" s="164"/>
    </row>
    <row r="39" spans="1:14" x14ac:dyDescent="0.2">
      <c r="A39" s="124">
        <v>6</v>
      </c>
      <c r="B39" s="125" t="str">
        <f>B16</f>
        <v>EQUIPAMENTOS RELEVANTES</v>
      </c>
      <c r="C39" s="110">
        <f>C16</f>
        <v>4542282.2044480005</v>
      </c>
      <c r="D39" s="111">
        <f>(C39/$C$18)</f>
        <v>0.15986864417557564</v>
      </c>
      <c r="E39" s="112">
        <f>($C39*F39)/100</f>
        <v>454228.22044480004</v>
      </c>
      <c r="F39" s="126">
        <v>10</v>
      </c>
      <c r="G39" s="112">
        <f>($C39*H39)/100</f>
        <v>454228.22044480004</v>
      </c>
      <c r="H39" s="112">
        <v>10</v>
      </c>
      <c r="I39" s="112">
        <f>($C39*J39)/100</f>
        <v>681342.33066720003</v>
      </c>
      <c r="J39" s="112">
        <v>15</v>
      </c>
      <c r="K39" s="112">
        <f>($C39*L39)/100</f>
        <v>681342.33066720003</v>
      </c>
      <c r="L39" s="112">
        <v>15</v>
      </c>
      <c r="M39" s="112">
        <f>($C39*N39)/100</f>
        <v>681342.33066720003</v>
      </c>
      <c r="N39" s="126">
        <v>15</v>
      </c>
    </row>
    <row r="40" spans="1:14" ht="3.6" customHeight="1" x14ac:dyDescent="0.2">
      <c r="A40" s="114"/>
      <c r="B40" s="121"/>
      <c r="C40" s="127"/>
      <c r="D40" s="128"/>
      <c r="E40" s="165"/>
      <c r="F40" s="165"/>
      <c r="G40" s="165"/>
      <c r="H40" s="165"/>
      <c r="I40" s="165"/>
      <c r="J40" s="165"/>
      <c r="K40" s="165"/>
      <c r="L40" s="165"/>
      <c r="M40" s="163"/>
      <c r="N40" s="163"/>
    </row>
    <row r="41" spans="1:14" x14ac:dyDescent="0.2">
      <c r="A41" s="129"/>
      <c r="B41" s="130" t="s">
        <v>33</v>
      </c>
      <c r="C41" s="131">
        <f>SUM(C29:C40)</f>
        <v>28412589.772509996</v>
      </c>
      <c r="D41" s="132">
        <f>SUM(D29:D40)</f>
        <v>1</v>
      </c>
      <c r="E41" s="133">
        <f>SUM(E29:E40)</f>
        <v>3144704.6862718593</v>
      </c>
      <c r="F41" s="134">
        <f>(E41/$C41)</f>
        <v>0.11067997361206589</v>
      </c>
      <c r="G41" s="133">
        <f>SUM(G29:G40)</f>
        <v>3150797.9307909398</v>
      </c>
      <c r="H41" s="134">
        <f>(G41/$C41)</f>
        <v>0.11089442940676349</v>
      </c>
      <c r="I41" s="133">
        <f>SUM(I29:I40)</f>
        <v>3544461.8529340196</v>
      </c>
      <c r="J41" s="134">
        <f>(I41/$C41)</f>
        <v>0.1247496930520353</v>
      </c>
      <c r="K41" s="133">
        <f>SUM(K29:K40)</f>
        <v>3547562.1103004999</v>
      </c>
      <c r="L41" s="134">
        <f>(K41/$C41)</f>
        <v>0.12485880867265642</v>
      </c>
      <c r="M41" s="133">
        <f>SUM(M29:M40)</f>
        <v>3087986.7113029198</v>
      </c>
      <c r="N41" s="134">
        <f>(M41/$C41)</f>
        <v>0.10868374674844447</v>
      </c>
    </row>
    <row r="42" spans="1:14" ht="22.5" x14ac:dyDescent="0.2">
      <c r="A42" s="135"/>
      <c r="B42" s="136" t="s">
        <v>34</v>
      </c>
      <c r="C42" s="137"/>
      <c r="D42" s="138"/>
      <c r="E42" s="133">
        <f>M19+E41</f>
        <v>15081781.167181619</v>
      </c>
      <c r="F42" s="134">
        <f>N19+F41</f>
        <v>0.53081332212010035</v>
      </c>
      <c r="G42" s="133">
        <f t="shared" ref="G42" si="2">E42+G41</f>
        <v>18232579.097972557</v>
      </c>
      <c r="H42" s="134">
        <f>F42+H41</f>
        <v>0.64170775152686388</v>
      </c>
      <c r="I42" s="133">
        <f t="shared" ref="I42" si="3">G42+I41</f>
        <v>21777040.950906575</v>
      </c>
      <c r="J42" s="134">
        <f t="shared" ref="J42" si="4">H42+J41</f>
        <v>0.76645744457889919</v>
      </c>
      <c r="K42" s="133">
        <f>I42+K41</f>
        <v>25324603.061207075</v>
      </c>
      <c r="L42" s="134">
        <f>J42+L41</f>
        <v>0.89131625325155561</v>
      </c>
      <c r="M42" s="133">
        <f>K42+M41</f>
        <v>28412589.772509996</v>
      </c>
      <c r="N42" s="134">
        <f t="shared" ref="N42" si="5">L42+N41</f>
        <v>1</v>
      </c>
    </row>
  </sheetData>
  <sheetProtection selectLockedCells="1" selectUnlockedCells="1"/>
  <mergeCells count="20">
    <mergeCell ref="B1:K3"/>
    <mergeCell ref="M4:N4"/>
    <mergeCell ref="A4:A5"/>
    <mergeCell ref="B4:B5"/>
    <mergeCell ref="D4:D5"/>
    <mergeCell ref="K4:L4"/>
    <mergeCell ref="C4:C5"/>
    <mergeCell ref="E4:F4"/>
    <mergeCell ref="G4:H4"/>
    <mergeCell ref="I4:J4"/>
    <mergeCell ref="M27:N27"/>
    <mergeCell ref="B24:K26"/>
    <mergeCell ref="A27:A28"/>
    <mergeCell ref="B27:B28"/>
    <mergeCell ref="C27:C28"/>
    <mergeCell ref="D27:D28"/>
    <mergeCell ref="E27:F27"/>
    <mergeCell ref="G27:H27"/>
    <mergeCell ref="I27:J27"/>
    <mergeCell ref="K27:L27"/>
  </mergeCells>
  <phoneticPr fontId="0" type="noConversion"/>
  <pageMargins left="0.59055118110236227" right="0.19685039370078741" top="0.98425196850393704" bottom="0.78740157480314965" header="0.51181102362204722" footer="0.31496062992125984"/>
  <pageSetup paperSize="9" scale="90" orientation="landscape" horizontalDpi="4294967295" r:id="rId1"/>
  <headerFooter alignWithMargins="0">
    <oddFooter xml:space="preserve">&amp;L&amp;8Página &amp;P&amp;C&amp;8Construção CA SESC Gurupi - TO
</oddFooter>
  </headerFooter>
  <drawing r:id="rId2"/>
  <legacyDrawing r:id="rId3"/>
  <oleObjects>
    <mc:AlternateContent xmlns:mc="http://schemas.openxmlformats.org/markup-compatibility/2006">
      <mc:Choice Requires="x14">
        <oleObject progId="AutoCAD.Drawing.16" shapeId="6146" r:id="rId4">
          <objectPr defaultSize="0" autoPict="0" r:id="rId5">
            <anchor moveWithCells="1">
              <from>
                <xdr:col>11</xdr:col>
                <xdr:colOff>304800</xdr:colOff>
                <xdr:row>0</xdr:row>
                <xdr:rowOff>66675</xdr:rowOff>
              </from>
              <to>
                <xdr:col>13</xdr:col>
                <xdr:colOff>323850</xdr:colOff>
                <xdr:row>2</xdr:row>
                <xdr:rowOff>114300</xdr:rowOff>
              </to>
            </anchor>
          </objectPr>
        </oleObject>
      </mc:Choice>
      <mc:Fallback>
        <oleObject progId="AutoCAD.Drawing.16" shapeId="6146" r:id="rId4"/>
      </mc:Fallback>
    </mc:AlternateContent>
    <mc:AlternateContent xmlns:mc="http://schemas.openxmlformats.org/markup-compatibility/2006">
      <mc:Choice Requires="x14">
        <oleObject progId="AutoCAD.Drawing.16" shapeId="6147" r:id="rId6">
          <objectPr defaultSize="0" autoPict="0" r:id="rId5">
            <anchor moveWithCells="1">
              <from>
                <xdr:col>11</xdr:col>
                <xdr:colOff>304800</xdr:colOff>
                <xdr:row>23</xdr:row>
                <xdr:rowOff>66675</xdr:rowOff>
              </from>
              <to>
                <xdr:col>13</xdr:col>
                <xdr:colOff>323850</xdr:colOff>
                <xdr:row>25</xdr:row>
                <xdr:rowOff>114300</xdr:rowOff>
              </to>
            </anchor>
          </objectPr>
        </oleObject>
      </mc:Choice>
      <mc:Fallback>
        <oleObject progId="AutoCAD.Drawing.16" shapeId="6147" r:id="rId6"/>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topLeftCell="A7" workbookViewId="0">
      <selection activeCell="F18" sqref="F18"/>
    </sheetView>
  </sheetViews>
  <sheetFormatPr defaultColWidth="8.85546875" defaultRowHeight="12.75" x14ac:dyDescent="0.2"/>
  <cols>
    <col min="1" max="1" width="34.42578125" style="5" customWidth="1"/>
    <col min="2" max="5" width="12.7109375" style="5" customWidth="1"/>
    <col min="6" max="16384" width="8.85546875" style="5"/>
  </cols>
  <sheetData>
    <row r="1" spans="1:5" ht="48" customHeight="1" x14ac:dyDescent="0.2">
      <c r="A1" s="244" t="s">
        <v>46</v>
      </c>
      <c r="B1" s="244"/>
      <c r="C1" s="244"/>
      <c r="D1" s="244"/>
      <c r="E1" s="244"/>
    </row>
    <row r="2" spans="1:5" ht="12.75" customHeight="1" x14ac:dyDescent="0.2">
      <c r="A2" s="3"/>
      <c r="B2" s="3"/>
      <c r="C2" s="3"/>
      <c r="D2" s="3"/>
      <c r="E2" s="3"/>
    </row>
    <row r="3" spans="1:5" ht="15.75" customHeight="1" x14ac:dyDescent="0.2">
      <c r="A3" s="244" t="s">
        <v>47</v>
      </c>
      <c r="B3" s="244"/>
      <c r="C3" s="244"/>
      <c r="D3" s="244"/>
      <c r="E3" s="244"/>
    </row>
    <row r="4" spans="1:5" ht="14.25" customHeight="1" x14ac:dyDescent="0.2">
      <c r="A4" s="4"/>
      <c r="B4" s="4"/>
      <c r="C4" s="4"/>
      <c r="D4" s="4"/>
      <c r="E4" s="4"/>
    </row>
    <row r="5" spans="1:5" x14ac:dyDescent="0.2">
      <c r="A5" s="141" t="s">
        <v>48</v>
      </c>
      <c r="B5" s="142" t="s">
        <v>49</v>
      </c>
      <c r="C5" s="142" t="s">
        <v>70</v>
      </c>
      <c r="D5" s="142" t="s">
        <v>50</v>
      </c>
      <c r="E5" s="142" t="s">
        <v>51</v>
      </c>
    </row>
    <row r="6" spans="1:5" x14ac:dyDescent="0.2">
      <c r="A6" s="143" t="s">
        <v>52</v>
      </c>
      <c r="B6" s="144">
        <v>3</v>
      </c>
      <c r="C6" s="144">
        <v>4</v>
      </c>
      <c r="D6" s="144">
        <v>5.5</v>
      </c>
      <c r="E6" s="145">
        <v>3</v>
      </c>
    </row>
    <row r="7" spans="1:5" x14ac:dyDescent="0.2">
      <c r="A7" s="143" t="s">
        <v>53</v>
      </c>
      <c r="B7" s="144">
        <v>0.8</v>
      </c>
      <c r="C7" s="144">
        <v>0.8</v>
      </c>
      <c r="D7" s="144">
        <v>1</v>
      </c>
      <c r="E7" s="145">
        <v>0.8</v>
      </c>
    </row>
    <row r="8" spans="1:5" x14ac:dyDescent="0.2">
      <c r="A8" s="143" t="s">
        <v>54</v>
      </c>
      <c r="B8" s="146">
        <v>0.97</v>
      </c>
      <c r="C8" s="146">
        <v>1.27</v>
      </c>
      <c r="D8" s="146">
        <v>1.27</v>
      </c>
      <c r="E8" s="145">
        <v>0.97</v>
      </c>
    </row>
    <row r="9" spans="1:5" x14ac:dyDescent="0.2">
      <c r="A9" s="143" t="s">
        <v>55</v>
      </c>
      <c r="B9" s="146">
        <v>0.59</v>
      </c>
      <c r="C9" s="146">
        <v>1.23</v>
      </c>
      <c r="D9" s="146">
        <v>1.39</v>
      </c>
      <c r="E9" s="145">
        <v>0.59</v>
      </c>
    </row>
    <row r="10" spans="1:5" x14ac:dyDescent="0.2">
      <c r="A10" s="143" t="s">
        <v>56</v>
      </c>
      <c r="B10" s="144">
        <v>6.16</v>
      </c>
      <c r="C10" s="144">
        <v>7.4</v>
      </c>
      <c r="D10" s="144">
        <v>8.9600000000000009</v>
      </c>
      <c r="E10" s="145">
        <v>6.16</v>
      </c>
    </row>
    <row r="11" spans="1:5" x14ac:dyDescent="0.2">
      <c r="A11" s="143" t="s">
        <v>57</v>
      </c>
      <c r="B11" s="147">
        <f>SUM(B12:B15)</f>
        <v>10.65</v>
      </c>
      <c r="C11" s="147">
        <f>SUM(C12:C15)</f>
        <v>10.65</v>
      </c>
      <c r="D11" s="147">
        <f>SUM(D12:D15)</f>
        <v>10.65</v>
      </c>
      <c r="E11" s="145">
        <f>SUM(E12:E15)</f>
        <v>10.65</v>
      </c>
    </row>
    <row r="12" spans="1:5" x14ac:dyDescent="0.2">
      <c r="A12" s="143" t="s">
        <v>58</v>
      </c>
      <c r="B12" s="144">
        <v>0.65</v>
      </c>
      <c r="C12" s="144">
        <v>0.65</v>
      </c>
      <c r="D12" s="144">
        <v>0.65</v>
      </c>
      <c r="E12" s="145">
        <v>0.65</v>
      </c>
    </row>
    <row r="13" spans="1:5" x14ac:dyDescent="0.2">
      <c r="A13" s="143" t="s">
        <v>59</v>
      </c>
      <c r="B13" s="144">
        <v>3</v>
      </c>
      <c r="C13" s="144">
        <v>3</v>
      </c>
      <c r="D13" s="144">
        <v>3</v>
      </c>
      <c r="E13" s="145">
        <v>3</v>
      </c>
    </row>
    <row r="14" spans="1:5" x14ac:dyDescent="0.2">
      <c r="A14" s="143" t="s">
        <v>60</v>
      </c>
      <c r="B14" s="144">
        <v>4.5</v>
      </c>
      <c r="C14" s="144">
        <v>4.5</v>
      </c>
      <c r="D14" s="144">
        <v>4.5</v>
      </c>
      <c r="E14" s="145">
        <v>4.5</v>
      </c>
    </row>
    <row r="15" spans="1:5" x14ac:dyDescent="0.2">
      <c r="A15" s="143" t="s">
        <v>384</v>
      </c>
      <c r="B15" s="144">
        <v>2.5</v>
      </c>
      <c r="C15" s="144">
        <v>2.5</v>
      </c>
      <c r="D15" s="144">
        <v>2.5</v>
      </c>
      <c r="E15" s="145">
        <v>2.5</v>
      </c>
    </row>
    <row r="16" spans="1:5" x14ac:dyDescent="0.2">
      <c r="A16" s="148"/>
      <c r="B16" s="149"/>
      <c r="C16" s="149"/>
      <c r="D16" s="149"/>
      <c r="E16" s="149"/>
    </row>
    <row r="17" spans="1:5" x14ac:dyDescent="0.2">
      <c r="A17" s="255" t="s">
        <v>81</v>
      </c>
      <c r="B17" s="255"/>
      <c r="C17" s="255"/>
      <c r="D17" s="255"/>
      <c r="E17" s="255"/>
    </row>
    <row r="18" spans="1:5" ht="55.15" customHeight="1" x14ac:dyDescent="0.2">
      <c r="A18" s="245" t="s">
        <v>1260</v>
      </c>
      <c r="B18" s="245"/>
      <c r="C18" s="245"/>
      <c r="D18" s="245"/>
      <c r="E18" s="245"/>
    </row>
    <row r="19" spans="1:5" x14ac:dyDescent="0.2">
      <c r="A19" s="148"/>
      <c r="B19" s="149"/>
      <c r="C19" s="149"/>
      <c r="D19" s="149"/>
      <c r="E19" s="150"/>
    </row>
    <row r="20" spans="1:5" x14ac:dyDescent="0.2">
      <c r="A20" s="246" t="s">
        <v>61</v>
      </c>
      <c r="B20" s="246"/>
      <c r="C20" s="246"/>
      <c r="D20" s="246"/>
      <c r="E20" s="246"/>
    </row>
    <row r="21" spans="1:5" ht="13.5" thickBot="1" x14ac:dyDescent="0.25"/>
    <row r="22" spans="1:5" ht="13.5" thickTop="1" x14ac:dyDescent="0.2">
      <c r="A22" s="247" t="s">
        <v>62</v>
      </c>
      <c r="B22" s="248"/>
      <c r="C22" s="248"/>
      <c r="D22" s="248"/>
      <c r="E22" s="248"/>
    </row>
    <row r="23" spans="1:5" x14ac:dyDescent="0.2">
      <c r="A23" s="249"/>
      <c r="B23" s="250"/>
      <c r="C23" s="250"/>
      <c r="D23" s="250"/>
      <c r="E23" s="250"/>
    </row>
    <row r="24" spans="1:5" ht="13.5" thickBot="1" x14ac:dyDescent="0.25">
      <c r="A24" s="251"/>
      <c r="B24" s="252"/>
      <c r="C24" s="252"/>
      <c r="D24" s="252"/>
      <c r="E24" s="252"/>
    </row>
    <row r="25" spans="1:5" ht="13.5" hidden="1" thickTop="1" x14ac:dyDescent="0.2">
      <c r="A25" s="5">
        <f t="shared" ref="A25:A30" si="0">E6/100</f>
        <v>0.03</v>
      </c>
    </row>
    <row r="26" spans="1:5" ht="13.5" hidden="1" thickTop="1" x14ac:dyDescent="0.2">
      <c r="A26" s="5">
        <f t="shared" si="0"/>
        <v>8.0000000000000002E-3</v>
      </c>
    </row>
    <row r="27" spans="1:5" ht="13.5" hidden="1" thickTop="1" x14ac:dyDescent="0.2">
      <c r="A27" s="5">
        <f t="shared" si="0"/>
        <v>9.7000000000000003E-3</v>
      </c>
    </row>
    <row r="28" spans="1:5" ht="13.5" hidden="1" thickTop="1" x14ac:dyDescent="0.2">
      <c r="A28" s="5">
        <f t="shared" si="0"/>
        <v>5.8999999999999999E-3</v>
      </c>
    </row>
    <row r="29" spans="1:5" ht="13.5" hidden="1" thickTop="1" x14ac:dyDescent="0.2">
      <c r="A29" s="5">
        <f t="shared" si="0"/>
        <v>6.1600000000000002E-2</v>
      </c>
    </row>
    <row r="30" spans="1:5" ht="13.5" hidden="1" thickTop="1" x14ac:dyDescent="0.2">
      <c r="A30" s="5">
        <f t="shared" si="0"/>
        <v>0.1065</v>
      </c>
    </row>
    <row r="31" spans="1:5" ht="13.5" thickTop="1" x14ac:dyDescent="0.2"/>
    <row r="32" spans="1:5" x14ac:dyDescent="0.2">
      <c r="A32" s="253" t="s">
        <v>63</v>
      </c>
      <c r="B32" s="253"/>
      <c r="C32" s="153"/>
      <c r="D32" s="6"/>
      <c r="E32" s="7">
        <f>((1+(A25+A26+A27))*(1+A28)*(1+A29)/(1-A30))-1</f>
        <v>0.25215503759149449</v>
      </c>
    </row>
    <row r="33" spans="1:6" x14ac:dyDescent="0.2">
      <c r="A33" s="254"/>
      <c r="B33" s="254"/>
      <c r="C33" s="254"/>
      <c r="D33" s="254"/>
      <c r="E33" s="254"/>
      <c r="F33" s="152"/>
    </row>
    <row r="35" spans="1:6" ht="15.75" x14ac:dyDescent="0.2">
      <c r="A35" s="244" t="s">
        <v>64</v>
      </c>
      <c r="B35" s="244"/>
      <c r="C35" s="244"/>
      <c r="D35" s="244"/>
      <c r="E35" s="244"/>
    </row>
    <row r="36" spans="1:6" x14ac:dyDescent="0.2">
      <c r="A36" s="4"/>
      <c r="B36" s="4"/>
      <c r="C36" s="4"/>
      <c r="D36" s="4"/>
      <c r="E36" s="4"/>
    </row>
    <row r="37" spans="1:6" x14ac:dyDescent="0.2">
      <c r="A37" s="141" t="s">
        <v>48</v>
      </c>
      <c r="B37" s="142" t="s">
        <v>49</v>
      </c>
      <c r="C37" s="142" t="s">
        <v>70</v>
      </c>
      <c r="D37" s="142" t="s">
        <v>50</v>
      </c>
      <c r="E37" s="142" t="s">
        <v>51</v>
      </c>
    </row>
    <row r="38" spans="1:6" x14ac:dyDescent="0.2">
      <c r="A38" s="143" t="s">
        <v>52</v>
      </c>
      <c r="B38" s="144">
        <v>1.5</v>
      </c>
      <c r="C38" s="144">
        <v>3.45</v>
      </c>
      <c r="D38" s="144">
        <v>4.49</v>
      </c>
      <c r="E38" s="145">
        <v>1.5</v>
      </c>
    </row>
    <row r="39" spans="1:6" x14ac:dyDescent="0.2">
      <c r="A39" s="143" t="s">
        <v>53</v>
      </c>
      <c r="B39" s="144">
        <v>0.3</v>
      </c>
      <c r="C39" s="144">
        <v>0.48</v>
      </c>
      <c r="D39" s="144">
        <v>0.82</v>
      </c>
      <c r="E39" s="145">
        <v>0.3</v>
      </c>
    </row>
    <row r="40" spans="1:6" x14ac:dyDescent="0.2">
      <c r="A40" s="143" t="s">
        <v>54</v>
      </c>
      <c r="B40" s="146">
        <v>0.56000000000000005</v>
      </c>
      <c r="C40" s="146">
        <v>0.85</v>
      </c>
      <c r="D40" s="146">
        <v>0.89</v>
      </c>
      <c r="E40" s="145">
        <v>0.56000000000000005</v>
      </c>
    </row>
    <row r="41" spans="1:6" x14ac:dyDescent="0.2">
      <c r="A41" s="143" t="s">
        <v>55</v>
      </c>
      <c r="B41" s="146">
        <v>0.85</v>
      </c>
      <c r="C41" s="146">
        <v>0.85</v>
      </c>
      <c r="D41" s="146">
        <v>1.1100000000000001</v>
      </c>
      <c r="E41" s="145">
        <v>0.85</v>
      </c>
    </row>
    <row r="42" spans="1:6" x14ac:dyDescent="0.2">
      <c r="A42" s="143" t="s">
        <v>56</v>
      </c>
      <c r="B42" s="144">
        <v>3.5</v>
      </c>
      <c r="C42" s="144">
        <v>5.1100000000000003</v>
      </c>
      <c r="D42" s="144">
        <v>6.22</v>
      </c>
      <c r="E42" s="145">
        <v>3.5</v>
      </c>
    </row>
    <row r="43" spans="1:6" x14ac:dyDescent="0.2">
      <c r="A43" s="143" t="s">
        <v>57</v>
      </c>
      <c r="B43" s="147">
        <f>SUM(B44:B46)</f>
        <v>8.15</v>
      </c>
      <c r="C43" s="147">
        <f>SUM(C44:C46)</f>
        <v>8.15</v>
      </c>
      <c r="D43" s="147">
        <f>SUM(D44:D46)</f>
        <v>8.15</v>
      </c>
      <c r="E43" s="145">
        <f>SUM(E44:E46)</f>
        <v>8.15</v>
      </c>
    </row>
    <row r="44" spans="1:6" x14ac:dyDescent="0.2">
      <c r="A44" s="143" t="s">
        <v>58</v>
      </c>
      <c r="B44" s="144">
        <v>0.65</v>
      </c>
      <c r="C44" s="144">
        <v>0.65</v>
      </c>
      <c r="D44" s="144">
        <v>0.65</v>
      </c>
      <c r="E44" s="145">
        <v>0.65</v>
      </c>
    </row>
    <row r="45" spans="1:6" x14ac:dyDescent="0.2">
      <c r="A45" s="143" t="s">
        <v>59</v>
      </c>
      <c r="B45" s="144">
        <v>3</v>
      </c>
      <c r="C45" s="144">
        <v>3</v>
      </c>
      <c r="D45" s="144">
        <v>3</v>
      </c>
      <c r="E45" s="145">
        <v>3</v>
      </c>
    </row>
    <row r="46" spans="1:6" x14ac:dyDescent="0.2">
      <c r="A46" s="143" t="s">
        <v>60</v>
      </c>
      <c r="B46" s="144">
        <v>4.5</v>
      </c>
      <c r="C46" s="144">
        <v>4.5</v>
      </c>
      <c r="D46" s="144">
        <v>4.5</v>
      </c>
      <c r="E46" s="145">
        <v>4.5</v>
      </c>
    </row>
    <row r="47" spans="1:6" x14ac:dyDescent="0.2">
      <c r="A47" s="148"/>
      <c r="B47" s="149"/>
      <c r="C47" s="149"/>
      <c r="D47" s="149"/>
      <c r="E47" s="149"/>
    </row>
    <row r="48" spans="1:6" x14ac:dyDescent="0.2">
      <c r="A48" s="148"/>
      <c r="B48" s="149"/>
      <c r="C48" s="149"/>
      <c r="D48" s="149"/>
      <c r="E48" s="150"/>
    </row>
    <row r="49" spans="1:5" x14ac:dyDescent="0.2">
      <c r="A49" s="246" t="s">
        <v>61</v>
      </c>
      <c r="B49" s="246"/>
      <c r="C49" s="246"/>
      <c r="D49" s="246"/>
      <c r="E49" s="246"/>
    </row>
    <row r="50" spans="1:5" ht="13.5" thickBot="1" x14ac:dyDescent="0.25"/>
    <row r="51" spans="1:5" ht="13.5" thickTop="1" x14ac:dyDescent="0.2">
      <c r="A51" s="247" t="s">
        <v>62</v>
      </c>
      <c r="B51" s="248"/>
      <c r="C51" s="248"/>
      <c r="D51" s="248"/>
      <c r="E51" s="248"/>
    </row>
    <row r="52" spans="1:5" x14ac:dyDescent="0.2">
      <c r="A52" s="249"/>
      <c r="B52" s="250"/>
      <c r="C52" s="250"/>
      <c r="D52" s="250"/>
      <c r="E52" s="250"/>
    </row>
    <row r="53" spans="1:5" ht="13.5" thickBot="1" x14ac:dyDescent="0.25">
      <c r="A53" s="251"/>
      <c r="B53" s="252"/>
      <c r="C53" s="252"/>
      <c r="D53" s="252"/>
      <c r="E53" s="252"/>
    </row>
    <row r="54" spans="1:5" ht="13.5" hidden="1" thickTop="1" x14ac:dyDescent="0.2">
      <c r="A54" s="5">
        <f t="shared" ref="A54:A59" si="1">E38/100</f>
        <v>1.4999999999999999E-2</v>
      </c>
    </row>
    <row r="55" spans="1:5" ht="13.5" hidden="1" thickTop="1" x14ac:dyDescent="0.2">
      <c r="A55" s="5">
        <f t="shared" si="1"/>
        <v>3.0000000000000001E-3</v>
      </c>
    </row>
    <row r="56" spans="1:5" ht="13.5" hidden="1" thickTop="1" x14ac:dyDescent="0.2">
      <c r="A56" s="5">
        <f t="shared" si="1"/>
        <v>5.6000000000000008E-3</v>
      </c>
    </row>
    <row r="57" spans="1:5" ht="13.5" hidden="1" thickTop="1" x14ac:dyDescent="0.2">
      <c r="A57" s="5">
        <f t="shared" si="1"/>
        <v>8.5000000000000006E-3</v>
      </c>
    </row>
    <row r="58" spans="1:5" ht="13.5" hidden="1" thickTop="1" x14ac:dyDescent="0.2">
      <c r="A58" s="5">
        <f t="shared" si="1"/>
        <v>3.5000000000000003E-2</v>
      </c>
    </row>
    <row r="59" spans="1:5" ht="13.5" hidden="1" thickTop="1" x14ac:dyDescent="0.2">
      <c r="A59" s="5">
        <f t="shared" si="1"/>
        <v>8.1500000000000003E-2</v>
      </c>
    </row>
    <row r="60" spans="1:5" ht="13.5" thickTop="1" x14ac:dyDescent="0.2"/>
    <row r="61" spans="1:5" x14ac:dyDescent="0.2">
      <c r="A61" s="253" t="s">
        <v>63</v>
      </c>
      <c r="B61" s="253"/>
      <c r="C61" s="153"/>
      <c r="D61" s="6"/>
      <c r="E61" s="7">
        <f>((1+(A54+A55+A56))*(1+A57)*(1+A58)/(1-A59))-1</f>
        <v>0.16323475340228644</v>
      </c>
    </row>
    <row r="62" spans="1:5" x14ac:dyDescent="0.2">
      <c r="A62" s="242"/>
      <c r="B62" s="243"/>
      <c r="C62" s="243"/>
      <c r="D62" s="243"/>
      <c r="E62" s="243"/>
    </row>
  </sheetData>
  <sheetProtection selectLockedCells="1" selectUnlockedCells="1"/>
  <mergeCells count="13">
    <mergeCell ref="A62:E62"/>
    <mergeCell ref="A1:E1"/>
    <mergeCell ref="A3:E3"/>
    <mergeCell ref="A18:E18"/>
    <mergeCell ref="A20:E20"/>
    <mergeCell ref="A22:E24"/>
    <mergeCell ref="A32:B32"/>
    <mergeCell ref="A33:E33"/>
    <mergeCell ref="A35:E35"/>
    <mergeCell ref="A49:E49"/>
    <mergeCell ref="A51:E53"/>
    <mergeCell ref="A61:B61"/>
    <mergeCell ref="A17:E17"/>
  </mergeCells>
  <pageMargins left="0.78740157480314965" right="0.78740157480314965" top="0.59055118110236227" bottom="0.59055118110236227" header="0.31496062992125984" footer="0.31496062992125984"/>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2</vt:i4>
      </vt:variant>
    </vt:vector>
  </HeadingPairs>
  <TitlesOfParts>
    <vt:vector size="6" baseType="lpstr">
      <vt:lpstr>Resumo</vt:lpstr>
      <vt:lpstr>Planilha Preços</vt:lpstr>
      <vt:lpstr>Cronograma</vt:lpstr>
      <vt:lpstr>Cálculo BDI</vt:lpstr>
      <vt:lpstr>'Planilha Preços'!Titulos_de_impressao</vt:lpstr>
      <vt:lpstr>Resumo!Titulos_de_impressao</vt:lpstr>
    </vt:vector>
  </TitlesOfParts>
  <Company>ENARC Eng. e Arq. Ltda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Cozinha Industrial SESC - Rio Branco - Acre</dc:title>
  <dc:subject>Orçamento de custo de construção</dc:subject>
  <dc:creator>Nazareno Maiolino e Hamilton R Carlos</dc:creator>
  <cp:lastModifiedBy>Leonardo Roeder</cp:lastModifiedBy>
  <cp:lastPrinted>2019-12-09T12:36:07Z</cp:lastPrinted>
  <dcterms:created xsi:type="dcterms:W3CDTF">1998-12-06T19:46:28Z</dcterms:created>
  <dcterms:modified xsi:type="dcterms:W3CDTF">2019-12-11T20:47:37Z</dcterms:modified>
</cp:coreProperties>
</file>